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E:\SOFTWARE\krosdata\Export\"/>
    </mc:Choice>
  </mc:AlternateContent>
  <bookViews>
    <workbookView xWindow="0" yWindow="0" windowWidth="0" windowHeight="0"/>
  </bookViews>
  <sheets>
    <sheet name="Rekapitulace stavby" sheetId="1" r:id="rId1"/>
    <sheet name="01 - výměna dveří 1NP" sheetId="2" r:id="rId2"/>
    <sheet name="02 - výměna dveří 2NP" sheetId="3" r:id="rId3"/>
    <sheet name="03 - výměna dveří 3NP" sheetId="4" r:id="rId4"/>
    <sheet name="04 - výměna dveří 4NP" sheetId="5" r:id="rId5"/>
    <sheet name="05 - výměna dveří 5NP" sheetId="6" r:id="rId6"/>
    <sheet name="06 - výměna dveří 6NP" sheetId="7" r:id="rId7"/>
    <sheet name="07 - VRN" sheetId="8" r:id="rId8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'01 - výměna dveří 1NP'!$C$125:$K$234</definedName>
    <definedName name="_xlnm.Print_Area" localSheetId="1">'01 - výměna dveří 1NP'!$C$4:$J$76,'01 - výměna dveří 1NP'!$C$82:$J$107,'01 - výměna dveří 1NP'!$C$113:$K$234</definedName>
    <definedName name="_xlnm.Print_Titles" localSheetId="1">'01 - výměna dveří 1NP'!$125:$125</definedName>
    <definedName name="_xlnm._FilterDatabase" localSheetId="2" hidden="1">'02 - výměna dveří 2NP'!$C$125:$K$224</definedName>
    <definedName name="_xlnm.Print_Area" localSheetId="2">'02 - výměna dveří 2NP'!$C$4:$J$76,'02 - výměna dveří 2NP'!$C$82:$J$107,'02 - výměna dveří 2NP'!$C$113:$K$224</definedName>
    <definedName name="_xlnm.Print_Titles" localSheetId="2">'02 - výměna dveří 2NP'!$125:$125</definedName>
    <definedName name="_xlnm._FilterDatabase" localSheetId="3" hidden="1">'03 - výměna dveří 3NP'!$C$126:$K$360</definedName>
    <definedName name="_xlnm.Print_Area" localSheetId="3">'03 - výměna dveří 3NP'!$C$4:$J$76,'03 - výměna dveří 3NP'!$C$82:$J$108,'03 - výměna dveří 3NP'!$C$114:$K$360</definedName>
    <definedName name="_xlnm.Print_Titles" localSheetId="3">'03 - výměna dveří 3NP'!$126:$126</definedName>
    <definedName name="_xlnm._FilterDatabase" localSheetId="4" hidden="1">'04 - výměna dveří 4NP'!$C$126:$K$360</definedName>
    <definedName name="_xlnm.Print_Area" localSheetId="4">'04 - výměna dveří 4NP'!$C$4:$J$76,'04 - výměna dveří 4NP'!$C$82:$J$108,'04 - výměna dveří 4NP'!$C$114:$K$360</definedName>
    <definedName name="_xlnm.Print_Titles" localSheetId="4">'04 - výměna dveří 4NP'!$126:$126</definedName>
    <definedName name="_xlnm._FilterDatabase" localSheetId="5" hidden="1">'05 - výměna dveří 5NP'!$C$125:$K$238</definedName>
    <definedName name="_xlnm.Print_Area" localSheetId="5">'05 - výměna dveří 5NP'!$C$4:$J$76,'05 - výměna dveří 5NP'!$C$82:$J$107,'05 - výměna dveří 5NP'!$C$113:$K$238</definedName>
    <definedName name="_xlnm.Print_Titles" localSheetId="5">'05 - výměna dveří 5NP'!$125:$125</definedName>
    <definedName name="_xlnm._FilterDatabase" localSheetId="6" hidden="1">'06 - výměna dveří 6NP'!$C$125:$K$252</definedName>
    <definedName name="_xlnm.Print_Area" localSheetId="6">'06 - výměna dveří 6NP'!$C$4:$J$76,'06 - výměna dveří 6NP'!$C$82:$J$107,'06 - výměna dveří 6NP'!$C$113:$K$252</definedName>
    <definedName name="_xlnm.Print_Titles" localSheetId="6">'06 - výměna dveří 6NP'!$125:$125</definedName>
    <definedName name="_xlnm._FilterDatabase" localSheetId="7" hidden="1">'07 - VRN'!$C$119:$K$128</definedName>
    <definedName name="_xlnm.Print_Area" localSheetId="7">'07 - VRN'!$C$4:$J$76,'07 - VRN'!$C$82:$J$101,'07 - VRN'!$C$107:$K$128</definedName>
    <definedName name="_xlnm.Print_Titles" localSheetId="7">'07 - VRN'!$119:$119</definedName>
  </definedNames>
  <calcPr/>
</workbook>
</file>

<file path=xl/calcChain.xml><?xml version="1.0" encoding="utf-8"?>
<calcChain xmlns="http://schemas.openxmlformats.org/spreadsheetml/2006/main">
  <c i="8" l="1" r="J37"/>
  <c r="J36"/>
  <c i="1" r="AY101"/>
  <c i="8" r="J35"/>
  <c i="1" r="AX101"/>
  <c i="8" r="BI127"/>
  <c r="BH127"/>
  <c r="BG127"/>
  <c r="BE127"/>
  <c r="T127"/>
  <c r="T126"/>
  <c r="R127"/>
  <c r="R126"/>
  <c r="P127"/>
  <c r="P126"/>
  <c r="BI125"/>
  <c r="BH125"/>
  <c r="BG125"/>
  <c r="BE125"/>
  <c r="T125"/>
  <c r="T124"/>
  <c r="R125"/>
  <c r="R124"/>
  <c r="P125"/>
  <c r="P124"/>
  <c r="BI123"/>
  <c r="BH123"/>
  <c r="BG123"/>
  <c r="BE123"/>
  <c r="T123"/>
  <c r="T122"/>
  <c r="T121"/>
  <c r="T120"/>
  <c r="R123"/>
  <c r="R122"/>
  <c r="R121"/>
  <c r="R120"/>
  <c r="P123"/>
  <c r="P122"/>
  <c r="P121"/>
  <c r="P120"/>
  <c i="1" r="AU101"/>
  <c i="8" r="J117"/>
  <c r="J116"/>
  <c r="F116"/>
  <c r="F114"/>
  <c r="E112"/>
  <c r="J92"/>
  <c r="J91"/>
  <c r="F91"/>
  <c r="F89"/>
  <c r="E87"/>
  <c r="J18"/>
  <c r="E18"/>
  <c r="F117"/>
  <c r="J17"/>
  <c r="J12"/>
  <c r="J114"/>
  <c r="E7"/>
  <c r="E85"/>
  <c i="7" r="J37"/>
  <c r="J36"/>
  <c i="1" r="AY100"/>
  <c i="7" r="J35"/>
  <c i="1" r="AX100"/>
  <c i="7" r="BI250"/>
  <c r="BH250"/>
  <c r="BG250"/>
  <c r="BE250"/>
  <c r="T250"/>
  <c r="R250"/>
  <c r="P250"/>
  <c r="BI247"/>
  <c r="BH247"/>
  <c r="BG247"/>
  <c r="BE247"/>
  <c r="T247"/>
  <c r="R247"/>
  <c r="P247"/>
  <c r="BI244"/>
  <c r="BH244"/>
  <c r="BG244"/>
  <c r="BE244"/>
  <c r="T244"/>
  <c r="R244"/>
  <c r="P244"/>
  <c r="BI241"/>
  <c r="BH241"/>
  <c r="BG241"/>
  <c r="BE241"/>
  <c r="T241"/>
  <c r="R241"/>
  <c r="P241"/>
  <c r="BI238"/>
  <c r="BH238"/>
  <c r="BG238"/>
  <c r="BE238"/>
  <c r="T238"/>
  <c r="R238"/>
  <c r="P238"/>
  <c r="BI235"/>
  <c r="BH235"/>
  <c r="BG235"/>
  <c r="BE235"/>
  <c r="T235"/>
  <c r="R235"/>
  <c r="P235"/>
  <c r="BI233"/>
  <c r="BH233"/>
  <c r="BG233"/>
  <c r="BE233"/>
  <c r="T233"/>
  <c r="R233"/>
  <c r="P233"/>
  <c r="BI232"/>
  <c r="BH232"/>
  <c r="BG232"/>
  <c r="BE232"/>
  <c r="T232"/>
  <c r="R232"/>
  <c r="P232"/>
  <c r="BI229"/>
  <c r="BH229"/>
  <c r="BG229"/>
  <c r="BE229"/>
  <c r="T229"/>
  <c r="R229"/>
  <c r="P229"/>
  <c r="BI227"/>
  <c r="BH227"/>
  <c r="BG227"/>
  <c r="BE227"/>
  <c r="T227"/>
  <c r="R227"/>
  <c r="P227"/>
  <c r="BI217"/>
  <c r="BH217"/>
  <c r="BG217"/>
  <c r="BE217"/>
  <c r="T217"/>
  <c r="R217"/>
  <c r="P217"/>
  <c r="BI215"/>
  <c r="BH215"/>
  <c r="BG215"/>
  <c r="BE215"/>
  <c r="T215"/>
  <c r="R215"/>
  <c r="P215"/>
  <c r="BI213"/>
  <c r="BH213"/>
  <c r="BG213"/>
  <c r="BE213"/>
  <c r="T213"/>
  <c r="R213"/>
  <c r="P213"/>
  <c r="BI211"/>
  <c r="BH211"/>
  <c r="BG211"/>
  <c r="BE211"/>
  <c r="T211"/>
  <c r="R211"/>
  <c r="P211"/>
  <c r="BI209"/>
  <c r="BH209"/>
  <c r="BG209"/>
  <c r="BE209"/>
  <c r="T209"/>
  <c r="R209"/>
  <c r="P209"/>
  <c r="BI207"/>
  <c r="BH207"/>
  <c r="BG207"/>
  <c r="BE207"/>
  <c r="T207"/>
  <c r="R207"/>
  <c r="P207"/>
  <c r="BI205"/>
  <c r="BH205"/>
  <c r="BG205"/>
  <c r="BE205"/>
  <c r="T205"/>
  <c r="R205"/>
  <c r="P205"/>
  <c r="BI203"/>
  <c r="BH203"/>
  <c r="BG203"/>
  <c r="BE203"/>
  <c r="T203"/>
  <c r="R203"/>
  <c r="P203"/>
  <c r="BI201"/>
  <c r="BH201"/>
  <c r="BG201"/>
  <c r="BE201"/>
  <c r="T201"/>
  <c r="R201"/>
  <c r="P201"/>
  <c r="BI199"/>
  <c r="BH199"/>
  <c r="BG199"/>
  <c r="BE199"/>
  <c r="T199"/>
  <c r="R199"/>
  <c r="P199"/>
  <c r="BI197"/>
  <c r="BH197"/>
  <c r="BG197"/>
  <c r="BE197"/>
  <c r="T197"/>
  <c r="R197"/>
  <c r="P197"/>
  <c r="BI195"/>
  <c r="BH195"/>
  <c r="BG195"/>
  <c r="BE195"/>
  <c r="T195"/>
  <c r="R195"/>
  <c r="P195"/>
  <c r="BI193"/>
  <c r="BH193"/>
  <c r="BG193"/>
  <c r="BE193"/>
  <c r="T193"/>
  <c r="R193"/>
  <c r="P193"/>
  <c r="BI191"/>
  <c r="BH191"/>
  <c r="BG191"/>
  <c r="BE191"/>
  <c r="T191"/>
  <c r="R191"/>
  <c r="P191"/>
  <c r="BI189"/>
  <c r="BH189"/>
  <c r="BG189"/>
  <c r="BE189"/>
  <c r="T189"/>
  <c r="R189"/>
  <c r="P189"/>
  <c r="BI187"/>
  <c r="BH187"/>
  <c r="BG187"/>
  <c r="BE187"/>
  <c r="T187"/>
  <c r="R187"/>
  <c r="P187"/>
  <c r="BI185"/>
  <c r="BH185"/>
  <c r="BG185"/>
  <c r="BE185"/>
  <c r="T185"/>
  <c r="R185"/>
  <c r="P185"/>
  <c r="BI183"/>
  <c r="BH183"/>
  <c r="BG183"/>
  <c r="BE183"/>
  <c r="T183"/>
  <c r="R183"/>
  <c r="P183"/>
  <c r="BI181"/>
  <c r="BH181"/>
  <c r="BG181"/>
  <c r="BE181"/>
  <c r="T181"/>
  <c r="R181"/>
  <c r="P181"/>
  <c r="BI179"/>
  <c r="BH179"/>
  <c r="BG179"/>
  <c r="BE179"/>
  <c r="T179"/>
  <c r="R179"/>
  <c r="P179"/>
  <c r="BI177"/>
  <c r="BH177"/>
  <c r="BG177"/>
  <c r="BE177"/>
  <c r="T177"/>
  <c r="R177"/>
  <c r="P177"/>
  <c r="BI175"/>
  <c r="BH175"/>
  <c r="BG175"/>
  <c r="BE175"/>
  <c r="T175"/>
  <c r="R175"/>
  <c r="P175"/>
  <c r="BI173"/>
  <c r="BH173"/>
  <c r="BG173"/>
  <c r="BE173"/>
  <c r="T173"/>
  <c r="R173"/>
  <c r="P173"/>
  <c r="BI171"/>
  <c r="BH171"/>
  <c r="BG171"/>
  <c r="BE171"/>
  <c r="T171"/>
  <c r="R171"/>
  <c r="P171"/>
  <c r="BI169"/>
  <c r="BH169"/>
  <c r="BG169"/>
  <c r="BE169"/>
  <c r="T169"/>
  <c r="R169"/>
  <c r="P169"/>
  <c r="BI166"/>
  <c r="BH166"/>
  <c r="BG166"/>
  <c r="BE166"/>
  <c r="T166"/>
  <c r="R166"/>
  <c r="P166"/>
  <c r="BI165"/>
  <c r="BH165"/>
  <c r="BG165"/>
  <c r="BE165"/>
  <c r="T165"/>
  <c r="R165"/>
  <c r="P165"/>
  <c r="BI163"/>
  <c r="BH163"/>
  <c r="BG163"/>
  <c r="BE163"/>
  <c r="T163"/>
  <c r="R163"/>
  <c r="P163"/>
  <c r="BI160"/>
  <c r="BH160"/>
  <c r="BG160"/>
  <c r="BE160"/>
  <c r="T160"/>
  <c r="R160"/>
  <c r="P160"/>
  <c r="BI159"/>
  <c r="BH159"/>
  <c r="BG159"/>
  <c r="BE159"/>
  <c r="T159"/>
  <c r="R159"/>
  <c r="P159"/>
  <c r="BI156"/>
  <c r="BH156"/>
  <c r="BG156"/>
  <c r="BE156"/>
  <c r="T156"/>
  <c r="R156"/>
  <c r="P156"/>
  <c r="BI148"/>
  <c r="BH148"/>
  <c r="BG148"/>
  <c r="BE148"/>
  <c r="T148"/>
  <c r="R148"/>
  <c r="P148"/>
  <c r="BI147"/>
  <c r="BH147"/>
  <c r="BG147"/>
  <c r="BE147"/>
  <c r="T147"/>
  <c r="R147"/>
  <c r="P147"/>
  <c r="BI144"/>
  <c r="BH144"/>
  <c r="BG144"/>
  <c r="BE144"/>
  <c r="T144"/>
  <c r="R144"/>
  <c r="P144"/>
  <c r="BI142"/>
  <c r="BH142"/>
  <c r="BG142"/>
  <c r="BE142"/>
  <c r="T142"/>
  <c r="R142"/>
  <c r="P142"/>
  <c r="BI139"/>
  <c r="BH139"/>
  <c r="BG139"/>
  <c r="BE139"/>
  <c r="T139"/>
  <c r="R139"/>
  <c r="P139"/>
  <c r="BI136"/>
  <c r="BH136"/>
  <c r="BG136"/>
  <c r="BE136"/>
  <c r="T136"/>
  <c r="R136"/>
  <c r="P136"/>
  <c r="BI133"/>
  <c r="BH133"/>
  <c r="BG133"/>
  <c r="BE133"/>
  <c r="T133"/>
  <c r="R133"/>
  <c r="P133"/>
  <c r="BI129"/>
  <c r="BH129"/>
  <c r="BG129"/>
  <c r="BE129"/>
  <c r="T129"/>
  <c r="T128"/>
  <c r="R129"/>
  <c r="R128"/>
  <c r="P129"/>
  <c r="P128"/>
  <c r="J123"/>
  <c r="J122"/>
  <c r="F122"/>
  <c r="F120"/>
  <c r="E118"/>
  <c r="J92"/>
  <c r="J91"/>
  <c r="F91"/>
  <c r="F89"/>
  <c r="E87"/>
  <c r="J18"/>
  <c r="E18"/>
  <c r="F92"/>
  <c r="J17"/>
  <c r="J12"/>
  <c r="J120"/>
  <c r="E7"/>
  <c r="E85"/>
  <c i="6" r="J37"/>
  <c r="J36"/>
  <c i="1" r="AY99"/>
  <c i="6" r="J35"/>
  <c i="1" r="AX99"/>
  <c i="6" r="BI237"/>
  <c r="BH237"/>
  <c r="BG237"/>
  <c r="BE237"/>
  <c r="T237"/>
  <c r="R237"/>
  <c r="P237"/>
  <c r="BI235"/>
  <c r="BH235"/>
  <c r="BG235"/>
  <c r="BE235"/>
  <c r="T235"/>
  <c r="R235"/>
  <c r="P235"/>
  <c r="BI233"/>
  <c r="BH233"/>
  <c r="BG233"/>
  <c r="BE233"/>
  <c r="T233"/>
  <c r="R233"/>
  <c r="P233"/>
  <c r="BI231"/>
  <c r="BH231"/>
  <c r="BG231"/>
  <c r="BE231"/>
  <c r="T231"/>
  <c r="R231"/>
  <c r="P231"/>
  <c r="BI228"/>
  <c r="BH228"/>
  <c r="BG228"/>
  <c r="BE228"/>
  <c r="T228"/>
  <c r="R228"/>
  <c r="P228"/>
  <c r="BI226"/>
  <c r="BH226"/>
  <c r="BG226"/>
  <c r="BE226"/>
  <c r="T226"/>
  <c r="R226"/>
  <c r="P226"/>
  <c r="BI224"/>
  <c r="BH224"/>
  <c r="BG224"/>
  <c r="BE224"/>
  <c r="T224"/>
  <c r="R224"/>
  <c r="P224"/>
  <c r="BI223"/>
  <c r="BH223"/>
  <c r="BG223"/>
  <c r="BE223"/>
  <c r="T223"/>
  <c r="R223"/>
  <c r="P223"/>
  <c r="BI217"/>
  <c r="BH217"/>
  <c r="BG217"/>
  <c r="BE217"/>
  <c r="T217"/>
  <c r="R217"/>
  <c r="P217"/>
  <c r="BI211"/>
  <c r="BH211"/>
  <c r="BG211"/>
  <c r="BE211"/>
  <c r="T211"/>
  <c r="R211"/>
  <c r="P211"/>
  <c r="BI205"/>
  <c r="BH205"/>
  <c r="BG205"/>
  <c r="BE205"/>
  <c r="T205"/>
  <c r="R205"/>
  <c r="P205"/>
  <c r="BI203"/>
  <c r="BH203"/>
  <c r="BG203"/>
  <c r="BE203"/>
  <c r="T203"/>
  <c r="R203"/>
  <c r="P203"/>
  <c r="BI201"/>
  <c r="BH201"/>
  <c r="BG201"/>
  <c r="BE201"/>
  <c r="T201"/>
  <c r="R201"/>
  <c r="P201"/>
  <c r="BI199"/>
  <c r="BH199"/>
  <c r="BG199"/>
  <c r="BE199"/>
  <c r="T199"/>
  <c r="R199"/>
  <c r="P199"/>
  <c r="BI197"/>
  <c r="BH197"/>
  <c r="BG197"/>
  <c r="BE197"/>
  <c r="T197"/>
  <c r="R197"/>
  <c r="P197"/>
  <c r="BI195"/>
  <c r="BH195"/>
  <c r="BG195"/>
  <c r="BE195"/>
  <c r="T195"/>
  <c r="R195"/>
  <c r="P195"/>
  <c r="BI193"/>
  <c r="BH193"/>
  <c r="BG193"/>
  <c r="BE193"/>
  <c r="T193"/>
  <c r="R193"/>
  <c r="P193"/>
  <c r="BI191"/>
  <c r="BH191"/>
  <c r="BG191"/>
  <c r="BE191"/>
  <c r="T191"/>
  <c r="R191"/>
  <c r="P191"/>
  <c r="BI189"/>
  <c r="BH189"/>
  <c r="BG189"/>
  <c r="BE189"/>
  <c r="T189"/>
  <c r="R189"/>
  <c r="P189"/>
  <c r="BI187"/>
  <c r="BH187"/>
  <c r="BG187"/>
  <c r="BE187"/>
  <c r="T187"/>
  <c r="R187"/>
  <c r="P187"/>
  <c r="BI185"/>
  <c r="BH185"/>
  <c r="BG185"/>
  <c r="BE185"/>
  <c r="T185"/>
  <c r="R185"/>
  <c r="P185"/>
  <c r="BI183"/>
  <c r="BH183"/>
  <c r="BG183"/>
  <c r="BE183"/>
  <c r="T183"/>
  <c r="R183"/>
  <c r="P183"/>
  <c r="BI181"/>
  <c r="BH181"/>
  <c r="BG181"/>
  <c r="BE181"/>
  <c r="T181"/>
  <c r="R181"/>
  <c r="P181"/>
  <c r="BI180"/>
  <c r="BH180"/>
  <c r="BG180"/>
  <c r="BE180"/>
  <c r="T180"/>
  <c r="R180"/>
  <c r="P180"/>
  <c r="BI178"/>
  <c r="BH178"/>
  <c r="BG178"/>
  <c r="BE178"/>
  <c r="T178"/>
  <c r="R178"/>
  <c r="P178"/>
  <c r="BI177"/>
  <c r="BH177"/>
  <c r="BG177"/>
  <c r="BE177"/>
  <c r="T177"/>
  <c r="R177"/>
  <c r="P177"/>
  <c r="BI175"/>
  <c r="BH175"/>
  <c r="BG175"/>
  <c r="BE175"/>
  <c r="T175"/>
  <c r="R175"/>
  <c r="P175"/>
  <c r="BI174"/>
  <c r="BH174"/>
  <c r="BG174"/>
  <c r="BE174"/>
  <c r="T174"/>
  <c r="R174"/>
  <c r="P174"/>
  <c r="BI172"/>
  <c r="BH172"/>
  <c r="BG172"/>
  <c r="BE172"/>
  <c r="T172"/>
  <c r="R172"/>
  <c r="P172"/>
  <c r="BI171"/>
  <c r="BH171"/>
  <c r="BG171"/>
  <c r="BE171"/>
  <c r="T171"/>
  <c r="R171"/>
  <c r="P171"/>
  <c r="BI169"/>
  <c r="BH169"/>
  <c r="BG169"/>
  <c r="BE169"/>
  <c r="T169"/>
  <c r="R169"/>
  <c r="P169"/>
  <c r="BI168"/>
  <c r="BH168"/>
  <c r="BG168"/>
  <c r="BE168"/>
  <c r="T168"/>
  <c r="R168"/>
  <c r="P168"/>
  <c r="BI166"/>
  <c r="BH166"/>
  <c r="BG166"/>
  <c r="BE166"/>
  <c r="T166"/>
  <c r="R166"/>
  <c r="P166"/>
  <c r="BI165"/>
  <c r="BH165"/>
  <c r="BG165"/>
  <c r="BE165"/>
  <c r="T165"/>
  <c r="R165"/>
  <c r="P165"/>
  <c r="BI163"/>
  <c r="BH163"/>
  <c r="BG163"/>
  <c r="BE163"/>
  <c r="T163"/>
  <c r="R163"/>
  <c r="P163"/>
  <c r="BI160"/>
  <c r="BH160"/>
  <c r="BG160"/>
  <c r="BE160"/>
  <c r="T160"/>
  <c r="R160"/>
  <c r="P160"/>
  <c r="BI159"/>
  <c r="BH159"/>
  <c r="BG159"/>
  <c r="BE159"/>
  <c r="T159"/>
  <c r="R159"/>
  <c r="P159"/>
  <c r="BI157"/>
  <c r="BH157"/>
  <c r="BG157"/>
  <c r="BE157"/>
  <c r="T157"/>
  <c r="R157"/>
  <c r="P157"/>
  <c r="BI154"/>
  <c r="BH154"/>
  <c r="BG154"/>
  <c r="BE154"/>
  <c r="T154"/>
  <c r="R154"/>
  <c r="P154"/>
  <c r="BI153"/>
  <c r="BH153"/>
  <c r="BG153"/>
  <c r="BE153"/>
  <c r="T153"/>
  <c r="R153"/>
  <c r="P153"/>
  <c r="BI147"/>
  <c r="BH147"/>
  <c r="BG147"/>
  <c r="BE147"/>
  <c r="T147"/>
  <c r="R147"/>
  <c r="P147"/>
  <c r="BI143"/>
  <c r="BH143"/>
  <c r="BG143"/>
  <c r="BE143"/>
  <c r="T143"/>
  <c r="R143"/>
  <c r="P143"/>
  <c r="BI140"/>
  <c r="BH140"/>
  <c r="BG140"/>
  <c r="BE140"/>
  <c r="T140"/>
  <c r="R140"/>
  <c r="P140"/>
  <c r="BI138"/>
  <c r="BH138"/>
  <c r="BG138"/>
  <c r="BE138"/>
  <c r="T138"/>
  <c r="R138"/>
  <c r="P138"/>
  <c r="BI136"/>
  <c r="BH136"/>
  <c r="BG136"/>
  <c r="BE136"/>
  <c r="T136"/>
  <c r="R136"/>
  <c r="P136"/>
  <c r="BI134"/>
  <c r="BH134"/>
  <c r="BG134"/>
  <c r="BE134"/>
  <c r="T134"/>
  <c r="R134"/>
  <c r="P134"/>
  <c r="BI132"/>
  <c r="BH132"/>
  <c r="BG132"/>
  <c r="BE132"/>
  <c r="T132"/>
  <c r="R132"/>
  <c r="P132"/>
  <c r="BI129"/>
  <c r="BH129"/>
  <c r="BG129"/>
  <c r="BE129"/>
  <c r="T129"/>
  <c r="T128"/>
  <c r="R129"/>
  <c r="R128"/>
  <c r="P129"/>
  <c r="P128"/>
  <c r="J123"/>
  <c r="J122"/>
  <c r="F122"/>
  <c r="F120"/>
  <c r="E118"/>
  <c r="J92"/>
  <c r="J91"/>
  <c r="F91"/>
  <c r="F89"/>
  <c r="E87"/>
  <c r="J18"/>
  <c r="E18"/>
  <c r="F92"/>
  <c r="J17"/>
  <c r="J12"/>
  <c r="J120"/>
  <c r="E7"/>
  <c r="E85"/>
  <c i="5" r="J37"/>
  <c r="J36"/>
  <c i="1" r="AY98"/>
  <c i="5" r="J35"/>
  <c i="1" r="AX98"/>
  <c i="5" r="BI351"/>
  <c r="BH351"/>
  <c r="BG351"/>
  <c r="BE351"/>
  <c r="T351"/>
  <c r="R351"/>
  <c r="P351"/>
  <c r="BI341"/>
  <c r="BH341"/>
  <c r="BG341"/>
  <c r="BE341"/>
  <c r="T341"/>
  <c r="R341"/>
  <c r="P341"/>
  <c r="BI331"/>
  <c r="BH331"/>
  <c r="BG331"/>
  <c r="BE331"/>
  <c r="T331"/>
  <c r="R331"/>
  <c r="P331"/>
  <c r="BI321"/>
  <c r="BH321"/>
  <c r="BG321"/>
  <c r="BE321"/>
  <c r="T321"/>
  <c r="R321"/>
  <c r="P321"/>
  <c r="BI317"/>
  <c r="BH317"/>
  <c r="BG317"/>
  <c r="BE317"/>
  <c r="T317"/>
  <c r="R317"/>
  <c r="P317"/>
  <c r="BI314"/>
  <c r="BH314"/>
  <c r="BG314"/>
  <c r="BE314"/>
  <c r="T314"/>
  <c r="R314"/>
  <c r="P314"/>
  <c r="BI311"/>
  <c r="BH311"/>
  <c r="BG311"/>
  <c r="BE311"/>
  <c r="T311"/>
  <c r="R311"/>
  <c r="P311"/>
  <c r="BI308"/>
  <c r="BH308"/>
  <c r="BG308"/>
  <c r="BE308"/>
  <c r="T308"/>
  <c r="R308"/>
  <c r="P308"/>
  <c r="BI305"/>
  <c r="BH305"/>
  <c r="BG305"/>
  <c r="BE305"/>
  <c r="T305"/>
  <c r="R305"/>
  <c r="P305"/>
  <c r="BI302"/>
  <c r="BH302"/>
  <c r="BG302"/>
  <c r="BE302"/>
  <c r="T302"/>
  <c r="R302"/>
  <c r="P302"/>
  <c r="BI299"/>
  <c r="BH299"/>
  <c r="BG299"/>
  <c r="BE299"/>
  <c r="T299"/>
  <c r="R299"/>
  <c r="P299"/>
  <c r="BI296"/>
  <c r="BH296"/>
  <c r="BG296"/>
  <c r="BE296"/>
  <c r="T296"/>
  <c r="R296"/>
  <c r="P296"/>
  <c r="BI294"/>
  <c r="BH294"/>
  <c r="BG294"/>
  <c r="BE294"/>
  <c r="T294"/>
  <c r="R294"/>
  <c r="P294"/>
  <c r="BI293"/>
  <c r="BH293"/>
  <c r="BG293"/>
  <c r="BE293"/>
  <c r="T293"/>
  <c r="R293"/>
  <c r="P293"/>
  <c r="BI291"/>
  <c r="BH291"/>
  <c r="BG291"/>
  <c r="BE291"/>
  <c r="T291"/>
  <c r="R291"/>
  <c r="P291"/>
  <c r="BI287"/>
  <c r="BH287"/>
  <c r="BG287"/>
  <c r="BE287"/>
  <c r="T287"/>
  <c r="R287"/>
  <c r="P287"/>
  <c r="BI285"/>
  <c r="BH285"/>
  <c r="BG285"/>
  <c r="BE285"/>
  <c r="T285"/>
  <c r="R285"/>
  <c r="P285"/>
  <c r="BI283"/>
  <c r="BH283"/>
  <c r="BG283"/>
  <c r="BE283"/>
  <c r="T283"/>
  <c r="R283"/>
  <c r="P283"/>
  <c r="BI281"/>
  <c r="BH281"/>
  <c r="BG281"/>
  <c r="BE281"/>
  <c r="T281"/>
  <c r="R281"/>
  <c r="P281"/>
  <c r="BI279"/>
  <c r="BH279"/>
  <c r="BG279"/>
  <c r="BE279"/>
  <c r="T279"/>
  <c r="R279"/>
  <c r="P279"/>
  <c r="BI277"/>
  <c r="BH277"/>
  <c r="BG277"/>
  <c r="BE277"/>
  <c r="T277"/>
  <c r="R277"/>
  <c r="P277"/>
  <c r="BI275"/>
  <c r="BH275"/>
  <c r="BG275"/>
  <c r="BE275"/>
  <c r="T275"/>
  <c r="R275"/>
  <c r="P275"/>
  <c r="BI273"/>
  <c r="BH273"/>
  <c r="BG273"/>
  <c r="BE273"/>
  <c r="T273"/>
  <c r="R273"/>
  <c r="P273"/>
  <c r="BI271"/>
  <c r="BH271"/>
  <c r="BG271"/>
  <c r="BE271"/>
  <c r="T271"/>
  <c r="R271"/>
  <c r="P271"/>
  <c r="BI269"/>
  <c r="BH269"/>
  <c r="BG269"/>
  <c r="BE269"/>
  <c r="T269"/>
  <c r="R269"/>
  <c r="P269"/>
  <c r="BI268"/>
  <c r="BH268"/>
  <c r="BG268"/>
  <c r="BE268"/>
  <c r="T268"/>
  <c r="R268"/>
  <c r="P268"/>
  <c r="BI266"/>
  <c r="BH266"/>
  <c r="BG266"/>
  <c r="BE266"/>
  <c r="T266"/>
  <c r="R266"/>
  <c r="P266"/>
  <c r="BI264"/>
  <c r="BH264"/>
  <c r="BG264"/>
  <c r="BE264"/>
  <c r="T264"/>
  <c r="R264"/>
  <c r="P264"/>
  <c r="BI261"/>
  <c r="BH261"/>
  <c r="BG261"/>
  <c r="BE261"/>
  <c r="T261"/>
  <c r="R261"/>
  <c r="P261"/>
  <c r="BI260"/>
  <c r="BH260"/>
  <c r="BG260"/>
  <c r="BE260"/>
  <c r="T260"/>
  <c r="R260"/>
  <c r="P260"/>
  <c r="BI258"/>
  <c r="BH258"/>
  <c r="BG258"/>
  <c r="BE258"/>
  <c r="T258"/>
  <c r="R258"/>
  <c r="P258"/>
  <c r="BI256"/>
  <c r="BH256"/>
  <c r="BG256"/>
  <c r="BE256"/>
  <c r="T256"/>
  <c r="R256"/>
  <c r="P256"/>
  <c r="BI254"/>
  <c r="BH254"/>
  <c r="BG254"/>
  <c r="BE254"/>
  <c r="T254"/>
  <c r="R254"/>
  <c r="P254"/>
  <c r="BI252"/>
  <c r="BH252"/>
  <c r="BG252"/>
  <c r="BE252"/>
  <c r="T252"/>
  <c r="R252"/>
  <c r="P252"/>
  <c r="BI250"/>
  <c r="BH250"/>
  <c r="BG250"/>
  <c r="BE250"/>
  <c r="T250"/>
  <c r="R250"/>
  <c r="P250"/>
  <c r="BI248"/>
  <c r="BH248"/>
  <c r="BG248"/>
  <c r="BE248"/>
  <c r="T248"/>
  <c r="R248"/>
  <c r="P248"/>
  <c r="BI246"/>
  <c r="BH246"/>
  <c r="BG246"/>
  <c r="BE246"/>
  <c r="T246"/>
  <c r="R246"/>
  <c r="P246"/>
  <c r="BI244"/>
  <c r="BH244"/>
  <c r="BG244"/>
  <c r="BE244"/>
  <c r="T244"/>
  <c r="R244"/>
  <c r="P244"/>
  <c r="BI242"/>
  <c r="BH242"/>
  <c r="BG242"/>
  <c r="BE242"/>
  <c r="T242"/>
  <c r="R242"/>
  <c r="P242"/>
  <c r="BI240"/>
  <c r="BH240"/>
  <c r="BG240"/>
  <c r="BE240"/>
  <c r="T240"/>
  <c r="R240"/>
  <c r="P240"/>
  <c r="BI238"/>
  <c r="BH238"/>
  <c r="BG238"/>
  <c r="BE238"/>
  <c r="T238"/>
  <c r="R238"/>
  <c r="P238"/>
  <c r="BI236"/>
  <c r="BH236"/>
  <c r="BG236"/>
  <c r="BE236"/>
  <c r="T236"/>
  <c r="R236"/>
  <c r="P236"/>
  <c r="BI234"/>
  <c r="BH234"/>
  <c r="BG234"/>
  <c r="BE234"/>
  <c r="T234"/>
  <c r="R234"/>
  <c r="P234"/>
  <c r="BI232"/>
  <c r="BH232"/>
  <c r="BG232"/>
  <c r="BE232"/>
  <c r="T232"/>
  <c r="R232"/>
  <c r="P232"/>
  <c r="BI230"/>
  <c r="BH230"/>
  <c r="BG230"/>
  <c r="BE230"/>
  <c r="T230"/>
  <c r="R230"/>
  <c r="P230"/>
  <c r="BI228"/>
  <c r="BH228"/>
  <c r="BG228"/>
  <c r="BE228"/>
  <c r="T228"/>
  <c r="R228"/>
  <c r="P228"/>
  <c r="BI226"/>
  <c r="BH226"/>
  <c r="BG226"/>
  <c r="BE226"/>
  <c r="T226"/>
  <c r="R226"/>
  <c r="P226"/>
  <c r="BI224"/>
  <c r="BH224"/>
  <c r="BG224"/>
  <c r="BE224"/>
  <c r="T224"/>
  <c r="R224"/>
  <c r="P224"/>
  <c r="BI222"/>
  <c r="BH222"/>
  <c r="BG222"/>
  <c r="BE222"/>
  <c r="T222"/>
  <c r="R222"/>
  <c r="P222"/>
  <c r="BI221"/>
  <c r="BH221"/>
  <c r="BG221"/>
  <c r="BE221"/>
  <c r="T221"/>
  <c r="R221"/>
  <c r="P221"/>
  <c r="BI219"/>
  <c r="BH219"/>
  <c r="BG219"/>
  <c r="BE219"/>
  <c r="T219"/>
  <c r="R219"/>
  <c r="P219"/>
  <c r="BI217"/>
  <c r="BH217"/>
  <c r="BG217"/>
  <c r="BE217"/>
  <c r="T217"/>
  <c r="R217"/>
  <c r="P217"/>
  <c r="BI214"/>
  <c r="BH214"/>
  <c r="BG214"/>
  <c r="BE214"/>
  <c r="T214"/>
  <c r="R214"/>
  <c r="P214"/>
  <c r="BI213"/>
  <c r="BH213"/>
  <c r="BG213"/>
  <c r="BE213"/>
  <c r="T213"/>
  <c r="R213"/>
  <c r="P213"/>
  <c r="BI211"/>
  <c r="BH211"/>
  <c r="BG211"/>
  <c r="BE211"/>
  <c r="T211"/>
  <c r="R211"/>
  <c r="P211"/>
  <c r="BI208"/>
  <c r="BH208"/>
  <c r="BG208"/>
  <c r="BE208"/>
  <c r="T208"/>
  <c r="R208"/>
  <c r="P208"/>
  <c r="BI207"/>
  <c r="BH207"/>
  <c r="BG207"/>
  <c r="BE207"/>
  <c r="T207"/>
  <c r="R207"/>
  <c r="P207"/>
  <c r="BI203"/>
  <c r="BH203"/>
  <c r="BG203"/>
  <c r="BE203"/>
  <c r="T203"/>
  <c r="R203"/>
  <c r="P203"/>
  <c r="BI197"/>
  <c r="BH197"/>
  <c r="BG197"/>
  <c r="BE197"/>
  <c r="T197"/>
  <c r="R197"/>
  <c r="P197"/>
  <c r="BI190"/>
  <c r="BH190"/>
  <c r="BG190"/>
  <c r="BE190"/>
  <c r="T190"/>
  <c r="R190"/>
  <c r="P190"/>
  <c r="BI188"/>
  <c r="BH188"/>
  <c r="BG188"/>
  <c r="BE188"/>
  <c r="T188"/>
  <c r="R188"/>
  <c r="P188"/>
  <c r="BI185"/>
  <c r="BH185"/>
  <c r="BG185"/>
  <c r="BE185"/>
  <c r="T185"/>
  <c r="R185"/>
  <c r="P185"/>
  <c r="BI183"/>
  <c r="BH183"/>
  <c r="BG183"/>
  <c r="BE183"/>
  <c r="T183"/>
  <c r="R183"/>
  <c r="P183"/>
  <c r="BI182"/>
  <c r="BH182"/>
  <c r="BG182"/>
  <c r="BE182"/>
  <c r="T182"/>
  <c r="R182"/>
  <c r="P182"/>
  <c r="BI180"/>
  <c r="BH180"/>
  <c r="BG180"/>
  <c r="BE180"/>
  <c r="T180"/>
  <c r="R180"/>
  <c r="P180"/>
  <c r="BI177"/>
  <c r="BH177"/>
  <c r="BG177"/>
  <c r="BE177"/>
  <c r="T177"/>
  <c r="R177"/>
  <c r="P177"/>
  <c r="BI173"/>
  <c r="BH173"/>
  <c r="BG173"/>
  <c r="BE173"/>
  <c r="T173"/>
  <c r="R173"/>
  <c r="P173"/>
  <c r="BI171"/>
  <c r="BH171"/>
  <c r="BG171"/>
  <c r="BE171"/>
  <c r="T171"/>
  <c r="R171"/>
  <c r="P171"/>
  <c r="BI169"/>
  <c r="BH169"/>
  <c r="BG169"/>
  <c r="BE169"/>
  <c r="T169"/>
  <c r="R169"/>
  <c r="P169"/>
  <c r="BI166"/>
  <c r="BH166"/>
  <c r="BG166"/>
  <c r="BE166"/>
  <c r="T166"/>
  <c r="R166"/>
  <c r="P166"/>
  <c r="BI158"/>
  <c r="BH158"/>
  <c r="BG158"/>
  <c r="BE158"/>
  <c r="T158"/>
  <c r="R158"/>
  <c r="P158"/>
  <c r="BI150"/>
  <c r="BH150"/>
  <c r="BG150"/>
  <c r="BE150"/>
  <c r="T150"/>
  <c r="R150"/>
  <c r="P150"/>
  <c r="BI142"/>
  <c r="BH142"/>
  <c r="BG142"/>
  <c r="BE142"/>
  <c r="T142"/>
  <c r="R142"/>
  <c r="P142"/>
  <c r="BI138"/>
  <c r="BH138"/>
  <c r="BG138"/>
  <c r="BE138"/>
  <c r="T138"/>
  <c r="R138"/>
  <c r="P138"/>
  <c r="BI136"/>
  <c r="BH136"/>
  <c r="BG136"/>
  <c r="BE136"/>
  <c r="T136"/>
  <c r="R136"/>
  <c r="P136"/>
  <c r="BI133"/>
  <c r="BH133"/>
  <c r="BG133"/>
  <c r="BE133"/>
  <c r="T133"/>
  <c r="R133"/>
  <c r="P133"/>
  <c r="BI132"/>
  <c r="BH132"/>
  <c r="BG132"/>
  <c r="BE132"/>
  <c r="T132"/>
  <c r="R132"/>
  <c r="P132"/>
  <c r="BI130"/>
  <c r="BH130"/>
  <c r="BG130"/>
  <c r="BE130"/>
  <c r="T130"/>
  <c r="R130"/>
  <c r="P130"/>
  <c r="J124"/>
  <c r="J123"/>
  <c r="F123"/>
  <c r="F121"/>
  <c r="E119"/>
  <c r="J92"/>
  <c r="J91"/>
  <c r="F91"/>
  <c r="F89"/>
  <c r="E87"/>
  <c r="J18"/>
  <c r="E18"/>
  <c r="F124"/>
  <c r="J17"/>
  <c r="J12"/>
  <c r="J89"/>
  <c r="E7"/>
  <c r="E117"/>
  <c i="4" r="J37"/>
  <c r="J36"/>
  <c i="1" r="AY97"/>
  <c i="4" r="J35"/>
  <c i="1" r="AX97"/>
  <c i="4" r="BI351"/>
  <c r="BH351"/>
  <c r="BG351"/>
  <c r="BE351"/>
  <c r="T351"/>
  <c r="R351"/>
  <c r="P351"/>
  <c r="BI341"/>
  <c r="BH341"/>
  <c r="BG341"/>
  <c r="BE341"/>
  <c r="T341"/>
  <c r="R341"/>
  <c r="P341"/>
  <c r="BI331"/>
  <c r="BH331"/>
  <c r="BG331"/>
  <c r="BE331"/>
  <c r="T331"/>
  <c r="R331"/>
  <c r="P331"/>
  <c r="BI321"/>
  <c r="BH321"/>
  <c r="BG321"/>
  <c r="BE321"/>
  <c r="T321"/>
  <c r="R321"/>
  <c r="P321"/>
  <c r="BI317"/>
  <c r="BH317"/>
  <c r="BG317"/>
  <c r="BE317"/>
  <c r="T317"/>
  <c r="R317"/>
  <c r="P317"/>
  <c r="BI314"/>
  <c r="BH314"/>
  <c r="BG314"/>
  <c r="BE314"/>
  <c r="T314"/>
  <c r="R314"/>
  <c r="P314"/>
  <c r="BI311"/>
  <c r="BH311"/>
  <c r="BG311"/>
  <c r="BE311"/>
  <c r="T311"/>
  <c r="R311"/>
  <c r="P311"/>
  <c r="BI308"/>
  <c r="BH308"/>
  <c r="BG308"/>
  <c r="BE308"/>
  <c r="T308"/>
  <c r="R308"/>
  <c r="P308"/>
  <c r="BI305"/>
  <c r="BH305"/>
  <c r="BG305"/>
  <c r="BE305"/>
  <c r="T305"/>
  <c r="R305"/>
  <c r="P305"/>
  <c r="BI302"/>
  <c r="BH302"/>
  <c r="BG302"/>
  <c r="BE302"/>
  <c r="T302"/>
  <c r="R302"/>
  <c r="P302"/>
  <c r="BI299"/>
  <c r="BH299"/>
  <c r="BG299"/>
  <c r="BE299"/>
  <c r="T299"/>
  <c r="R299"/>
  <c r="P299"/>
  <c r="BI296"/>
  <c r="BH296"/>
  <c r="BG296"/>
  <c r="BE296"/>
  <c r="T296"/>
  <c r="R296"/>
  <c r="P296"/>
  <c r="BI294"/>
  <c r="BH294"/>
  <c r="BG294"/>
  <c r="BE294"/>
  <c r="T294"/>
  <c r="R294"/>
  <c r="P294"/>
  <c r="BI293"/>
  <c r="BH293"/>
  <c r="BG293"/>
  <c r="BE293"/>
  <c r="T293"/>
  <c r="R293"/>
  <c r="P293"/>
  <c r="BI291"/>
  <c r="BH291"/>
  <c r="BG291"/>
  <c r="BE291"/>
  <c r="T291"/>
  <c r="R291"/>
  <c r="P291"/>
  <c r="BI287"/>
  <c r="BH287"/>
  <c r="BG287"/>
  <c r="BE287"/>
  <c r="T287"/>
  <c r="R287"/>
  <c r="P287"/>
  <c r="BI285"/>
  <c r="BH285"/>
  <c r="BG285"/>
  <c r="BE285"/>
  <c r="T285"/>
  <c r="R285"/>
  <c r="P285"/>
  <c r="BI283"/>
  <c r="BH283"/>
  <c r="BG283"/>
  <c r="BE283"/>
  <c r="T283"/>
  <c r="R283"/>
  <c r="P283"/>
  <c r="BI281"/>
  <c r="BH281"/>
  <c r="BG281"/>
  <c r="BE281"/>
  <c r="T281"/>
  <c r="R281"/>
  <c r="P281"/>
  <c r="BI279"/>
  <c r="BH279"/>
  <c r="BG279"/>
  <c r="BE279"/>
  <c r="T279"/>
  <c r="R279"/>
  <c r="P279"/>
  <c r="BI277"/>
  <c r="BH277"/>
  <c r="BG277"/>
  <c r="BE277"/>
  <c r="T277"/>
  <c r="R277"/>
  <c r="P277"/>
  <c r="BI275"/>
  <c r="BH275"/>
  <c r="BG275"/>
  <c r="BE275"/>
  <c r="T275"/>
  <c r="R275"/>
  <c r="P275"/>
  <c r="BI273"/>
  <c r="BH273"/>
  <c r="BG273"/>
  <c r="BE273"/>
  <c r="T273"/>
  <c r="R273"/>
  <c r="P273"/>
  <c r="BI271"/>
  <c r="BH271"/>
  <c r="BG271"/>
  <c r="BE271"/>
  <c r="T271"/>
  <c r="R271"/>
  <c r="P271"/>
  <c r="BI269"/>
  <c r="BH269"/>
  <c r="BG269"/>
  <c r="BE269"/>
  <c r="T269"/>
  <c r="R269"/>
  <c r="P269"/>
  <c r="BI268"/>
  <c r="BH268"/>
  <c r="BG268"/>
  <c r="BE268"/>
  <c r="T268"/>
  <c r="R268"/>
  <c r="P268"/>
  <c r="BI266"/>
  <c r="BH266"/>
  <c r="BG266"/>
  <c r="BE266"/>
  <c r="T266"/>
  <c r="R266"/>
  <c r="P266"/>
  <c r="BI264"/>
  <c r="BH264"/>
  <c r="BG264"/>
  <c r="BE264"/>
  <c r="T264"/>
  <c r="R264"/>
  <c r="P264"/>
  <c r="BI261"/>
  <c r="BH261"/>
  <c r="BG261"/>
  <c r="BE261"/>
  <c r="T261"/>
  <c r="R261"/>
  <c r="P261"/>
  <c r="BI260"/>
  <c r="BH260"/>
  <c r="BG260"/>
  <c r="BE260"/>
  <c r="T260"/>
  <c r="R260"/>
  <c r="P260"/>
  <c r="BI258"/>
  <c r="BH258"/>
  <c r="BG258"/>
  <c r="BE258"/>
  <c r="T258"/>
  <c r="R258"/>
  <c r="P258"/>
  <c r="BI256"/>
  <c r="BH256"/>
  <c r="BG256"/>
  <c r="BE256"/>
  <c r="T256"/>
  <c r="R256"/>
  <c r="P256"/>
  <c r="BI254"/>
  <c r="BH254"/>
  <c r="BG254"/>
  <c r="BE254"/>
  <c r="T254"/>
  <c r="R254"/>
  <c r="P254"/>
  <c r="BI252"/>
  <c r="BH252"/>
  <c r="BG252"/>
  <c r="BE252"/>
  <c r="T252"/>
  <c r="R252"/>
  <c r="P252"/>
  <c r="BI250"/>
  <c r="BH250"/>
  <c r="BG250"/>
  <c r="BE250"/>
  <c r="T250"/>
  <c r="R250"/>
  <c r="P250"/>
  <c r="BI248"/>
  <c r="BH248"/>
  <c r="BG248"/>
  <c r="BE248"/>
  <c r="T248"/>
  <c r="R248"/>
  <c r="P248"/>
  <c r="BI246"/>
  <c r="BH246"/>
  <c r="BG246"/>
  <c r="BE246"/>
  <c r="T246"/>
  <c r="R246"/>
  <c r="P246"/>
  <c r="BI244"/>
  <c r="BH244"/>
  <c r="BG244"/>
  <c r="BE244"/>
  <c r="T244"/>
  <c r="R244"/>
  <c r="P244"/>
  <c r="BI242"/>
  <c r="BH242"/>
  <c r="BG242"/>
  <c r="BE242"/>
  <c r="T242"/>
  <c r="R242"/>
  <c r="P242"/>
  <c r="BI240"/>
  <c r="BH240"/>
  <c r="BG240"/>
  <c r="BE240"/>
  <c r="T240"/>
  <c r="R240"/>
  <c r="P240"/>
  <c r="BI238"/>
  <c r="BH238"/>
  <c r="BG238"/>
  <c r="BE238"/>
  <c r="T238"/>
  <c r="R238"/>
  <c r="P238"/>
  <c r="BI236"/>
  <c r="BH236"/>
  <c r="BG236"/>
  <c r="BE236"/>
  <c r="T236"/>
  <c r="R236"/>
  <c r="P236"/>
  <c r="BI234"/>
  <c r="BH234"/>
  <c r="BG234"/>
  <c r="BE234"/>
  <c r="T234"/>
  <c r="R234"/>
  <c r="P234"/>
  <c r="BI232"/>
  <c r="BH232"/>
  <c r="BG232"/>
  <c r="BE232"/>
  <c r="T232"/>
  <c r="R232"/>
  <c r="P232"/>
  <c r="BI230"/>
  <c r="BH230"/>
  <c r="BG230"/>
  <c r="BE230"/>
  <c r="T230"/>
  <c r="R230"/>
  <c r="P230"/>
  <c r="BI228"/>
  <c r="BH228"/>
  <c r="BG228"/>
  <c r="BE228"/>
  <c r="T228"/>
  <c r="R228"/>
  <c r="P228"/>
  <c r="BI226"/>
  <c r="BH226"/>
  <c r="BG226"/>
  <c r="BE226"/>
  <c r="T226"/>
  <c r="R226"/>
  <c r="P226"/>
  <c r="BI224"/>
  <c r="BH224"/>
  <c r="BG224"/>
  <c r="BE224"/>
  <c r="T224"/>
  <c r="R224"/>
  <c r="P224"/>
  <c r="BI222"/>
  <c r="BH222"/>
  <c r="BG222"/>
  <c r="BE222"/>
  <c r="T222"/>
  <c r="R222"/>
  <c r="P222"/>
  <c r="BI221"/>
  <c r="BH221"/>
  <c r="BG221"/>
  <c r="BE221"/>
  <c r="T221"/>
  <c r="R221"/>
  <c r="P221"/>
  <c r="BI219"/>
  <c r="BH219"/>
  <c r="BG219"/>
  <c r="BE219"/>
  <c r="T219"/>
  <c r="R219"/>
  <c r="P219"/>
  <c r="BI217"/>
  <c r="BH217"/>
  <c r="BG217"/>
  <c r="BE217"/>
  <c r="T217"/>
  <c r="R217"/>
  <c r="P217"/>
  <c r="BI214"/>
  <c r="BH214"/>
  <c r="BG214"/>
  <c r="BE214"/>
  <c r="T214"/>
  <c r="R214"/>
  <c r="P214"/>
  <c r="BI213"/>
  <c r="BH213"/>
  <c r="BG213"/>
  <c r="BE213"/>
  <c r="T213"/>
  <c r="R213"/>
  <c r="P213"/>
  <c r="BI211"/>
  <c r="BH211"/>
  <c r="BG211"/>
  <c r="BE211"/>
  <c r="T211"/>
  <c r="R211"/>
  <c r="P211"/>
  <c r="BI208"/>
  <c r="BH208"/>
  <c r="BG208"/>
  <c r="BE208"/>
  <c r="T208"/>
  <c r="R208"/>
  <c r="P208"/>
  <c r="BI207"/>
  <c r="BH207"/>
  <c r="BG207"/>
  <c r="BE207"/>
  <c r="T207"/>
  <c r="R207"/>
  <c r="P207"/>
  <c r="BI203"/>
  <c r="BH203"/>
  <c r="BG203"/>
  <c r="BE203"/>
  <c r="T203"/>
  <c r="R203"/>
  <c r="P203"/>
  <c r="BI197"/>
  <c r="BH197"/>
  <c r="BG197"/>
  <c r="BE197"/>
  <c r="T197"/>
  <c r="R197"/>
  <c r="P197"/>
  <c r="BI190"/>
  <c r="BH190"/>
  <c r="BG190"/>
  <c r="BE190"/>
  <c r="T190"/>
  <c r="R190"/>
  <c r="P190"/>
  <c r="BI188"/>
  <c r="BH188"/>
  <c r="BG188"/>
  <c r="BE188"/>
  <c r="T188"/>
  <c r="R188"/>
  <c r="P188"/>
  <c r="BI185"/>
  <c r="BH185"/>
  <c r="BG185"/>
  <c r="BE185"/>
  <c r="T185"/>
  <c r="R185"/>
  <c r="P185"/>
  <c r="BI183"/>
  <c r="BH183"/>
  <c r="BG183"/>
  <c r="BE183"/>
  <c r="T183"/>
  <c r="R183"/>
  <c r="P183"/>
  <c r="BI182"/>
  <c r="BH182"/>
  <c r="BG182"/>
  <c r="BE182"/>
  <c r="T182"/>
  <c r="R182"/>
  <c r="P182"/>
  <c r="BI180"/>
  <c r="BH180"/>
  <c r="BG180"/>
  <c r="BE180"/>
  <c r="T180"/>
  <c r="R180"/>
  <c r="P180"/>
  <c r="BI177"/>
  <c r="BH177"/>
  <c r="BG177"/>
  <c r="BE177"/>
  <c r="T177"/>
  <c r="R177"/>
  <c r="P177"/>
  <c r="BI173"/>
  <c r="BH173"/>
  <c r="BG173"/>
  <c r="BE173"/>
  <c r="T173"/>
  <c r="R173"/>
  <c r="P173"/>
  <c r="BI171"/>
  <c r="BH171"/>
  <c r="BG171"/>
  <c r="BE171"/>
  <c r="T171"/>
  <c r="R171"/>
  <c r="P171"/>
  <c r="BI169"/>
  <c r="BH169"/>
  <c r="BG169"/>
  <c r="BE169"/>
  <c r="T169"/>
  <c r="R169"/>
  <c r="P169"/>
  <c r="BI166"/>
  <c r="BH166"/>
  <c r="BG166"/>
  <c r="BE166"/>
  <c r="T166"/>
  <c r="R166"/>
  <c r="P166"/>
  <c r="BI158"/>
  <c r="BH158"/>
  <c r="BG158"/>
  <c r="BE158"/>
  <c r="T158"/>
  <c r="R158"/>
  <c r="P158"/>
  <c r="BI150"/>
  <c r="BH150"/>
  <c r="BG150"/>
  <c r="BE150"/>
  <c r="T150"/>
  <c r="R150"/>
  <c r="P150"/>
  <c r="BI142"/>
  <c r="BH142"/>
  <c r="BG142"/>
  <c r="BE142"/>
  <c r="T142"/>
  <c r="R142"/>
  <c r="P142"/>
  <c r="BI138"/>
  <c r="BH138"/>
  <c r="BG138"/>
  <c r="BE138"/>
  <c r="T138"/>
  <c r="R138"/>
  <c r="P138"/>
  <c r="BI136"/>
  <c r="BH136"/>
  <c r="BG136"/>
  <c r="BE136"/>
  <c r="T136"/>
  <c r="R136"/>
  <c r="P136"/>
  <c r="BI133"/>
  <c r="BH133"/>
  <c r="BG133"/>
  <c r="BE133"/>
  <c r="T133"/>
  <c r="R133"/>
  <c r="P133"/>
  <c r="BI132"/>
  <c r="BH132"/>
  <c r="BG132"/>
  <c r="BE132"/>
  <c r="T132"/>
  <c r="R132"/>
  <c r="P132"/>
  <c r="BI130"/>
  <c r="BH130"/>
  <c r="BG130"/>
  <c r="BE130"/>
  <c r="T130"/>
  <c r="R130"/>
  <c r="P130"/>
  <c r="J124"/>
  <c r="J123"/>
  <c r="F123"/>
  <c r="F121"/>
  <c r="E119"/>
  <c r="J92"/>
  <c r="J91"/>
  <c r="F91"/>
  <c r="F89"/>
  <c r="E87"/>
  <c r="J18"/>
  <c r="E18"/>
  <c r="F92"/>
  <c r="J17"/>
  <c r="J12"/>
  <c r="J121"/>
  <c r="E7"/>
  <c r="E117"/>
  <c i="3" r="J37"/>
  <c r="J36"/>
  <c i="1" r="AY96"/>
  <c i="3" r="J35"/>
  <c i="1" r="AX96"/>
  <c i="3" r="BI222"/>
  <c r="BH222"/>
  <c r="BG222"/>
  <c r="BE222"/>
  <c r="T222"/>
  <c r="R222"/>
  <c r="P222"/>
  <c r="BI219"/>
  <c r="BH219"/>
  <c r="BG219"/>
  <c r="BE219"/>
  <c r="T219"/>
  <c r="R219"/>
  <c r="P219"/>
  <c r="BI216"/>
  <c r="BH216"/>
  <c r="BG216"/>
  <c r="BE216"/>
  <c r="T216"/>
  <c r="R216"/>
  <c r="P216"/>
  <c r="BI213"/>
  <c r="BH213"/>
  <c r="BG213"/>
  <c r="BE213"/>
  <c r="T213"/>
  <c r="R213"/>
  <c r="P213"/>
  <c r="BI210"/>
  <c r="BH210"/>
  <c r="BG210"/>
  <c r="BE210"/>
  <c r="T210"/>
  <c r="R210"/>
  <c r="P210"/>
  <c r="BI207"/>
  <c r="BH207"/>
  <c r="BG207"/>
  <c r="BE207"/>
  <c r="T207"/>
  <c r="R207"/>
  <c r="P207"/>
  <c r="BI205"/>
  <c r="BH205"/>
  <c r="BG205"/>
  <c r="BE205"/>
  <c r="T205"/>
  <c r="R205"/>
  <c r="P205"/>
  <c r="BI204"/>
  <c r="BH204"/>
  <c r="BG204"/>
  <c r="BE204"/>
  <c r="T204"/>
  <c r="R204"/>
  <c r="P204"/>
  <c r="BI202"/>
  <c r="BH202"/>
  <c r="BG202"/>
  <c r="BE202"/>
  <c r="T202"/>
  <c r="R202"/>
  <c r="P202"/>
  <c r="BI200"/>
  <c r="BH200"/>
  <c r="BG200"/>
  <c r="BE200"/>
  <c r="T200"/>
  <c r="R200"/>
  <c r="P200"/>
  <c r="BI194"/>
  <c r="BH194"/>
  <c r="BG194"/>
  <c r="BE194"/>
  <c r="T194"/>
  <c r="R194"/>
  <c r="P194"/>
  <c r="BI192"/>
  <c r="BH192"/>
  <c r="BG192"/>
  <c r="BE192"/>
  <c r="T192"/>
  <c r="R192"/>
  <c r="P192"/>
  <c r="BI190"/>
  <c r="BH190"/>
  <c r="BG190"/>
  <c r="BE190"/>
  <c r="T190"/>
  <c r="R190"/>
  <c r="P190"/>
  <c r="BI188"/>
  <c r="BH188"/>
  <c r="BG188"/>
  <c r="BE188"/>
  <c r="T188"/>
  <c r="R188"/>
  <c r="P188"/>
  <c r="BI186"/>
  <c r="BH186"/>
  <c r="BG186"/>
  <c r="BE186"/>
  <c r="T186"/>
  <c r="R186"/>
  <c r="P186"/>
  <c r="BI184"/>
  <c r="BH184"/>
  <c r="BG184"/>
  <c r="BE184"/>
  <c r="T184"/>
  <c r="R184"/>
  <c r="P184"/>
  <c r="BI182"/>
  <c r="BH182"/>
  <c r="BG182"/>
  <c r="BE182"/>
  <c r="T182"/>
  <c r="R182"/>
  <c r="P182"/>
  <c r="BI180"/>
  <c r="BH180"/>
  <c r="BG180"/>
  <c r="BE180"/>
  <c r="T180"/>
  <c r="R180"/>
  <c r="P180"/>
  <c r="BI178"/>
  <c r="BH178"/>
  <c r="BG178"/>
  <c r="BE178"/>
  <c r="T178"/>
  <c r="R178"/>
  <c r="P178"/>
  <c r="BI176"/>
  <c r="BH176"/>
  <c r="BG176"/>
  <c r="BE176"/>
  <c r="T176"/>
  <c r="R176"/>
  <c r="P176"/>
  <c r="BI174"/>
  <c r="BH174"/>
  <c r="BG174"/>
  <c r="BE174"/>
  <c r="T174"/>
  <c r="R174"/>
  <c r="P174"/>
  <c r="BI172"/>
  <c r="BH172"/>
  <c r="BG172"/>
  <c r="BE172"/>
  <c r="T172"/>
  <c r="R172"/>
  <c r="P172"/>
  <c r="BI170"/>
  <c r="BH170"/>
  <c r="BG170"/>
  <c r="BE170"/>
  <c r="T170"/>
  <c r="R170"/>
  <c r="P170"/>
  <c r="BI167"/>
  <c r="BH167"/>
  <c r="BG167"/>
  <c r="BE167"/>
  <c r="T167"/>
  <c r="R167"/>
  <c r="P167"/>
  <c r="BI166"/>
  <c r="BH166"/>
  <c r="BG166"/>
  <c r="BE166"/>
  <c r="T166"/>
  <c r="R166"/>
  <c r="P166"/>
  <c r="BI164"/>
  <c r="BH164"/>
  <c r="BG164"/>
  <c r="BE164"/>
  <c r="T164"/>
  <c r="R164"/>
  <c r="P164"/>
  <c r="BI161"/>
  <c r="BH161"/>
  <c r="BG161"/>
  <c r="BE161"/>
  <c r="T161"/>
  <c r="R161"/>
  <c r="P161"/>
  <c r="BI160"/>
  <c r="BH160"/>
  <c r="BG160"/>
  <c r="BE160"/>
  <c r="T160"/>
  <c r="R160"/>
  <c r="P160"/>
  <c r="BI157"/>
  <c r="BH157"/>
  <c r="BG157"/>
  <c r="BE157"/>
  <c r="T157"/>
  <c r="R157"/>
  <c r="P157"/>
  <c r="BI151"/>
  <c r="BH151"/>
  <c r="BG151"/>
  <c r="BE151"/>
  <c r="T151"/>
  <c r="R151"/>
  <c r="P151"/>
  <c r="BI150"/>
  <c r="BH150"/>
  <c r="BG150"/>
  <c r="BE150"/>
  <c r="T150"/>
  <c r="R150"/>
  <c r="P150"/>
  <c r="BI147"/>
  <c r="BH147"/>
  <c r="BG147"/>
  <c r="BE147"/>
  <c r="T147"/>
  <c r="R147"/>
  <c r="P147"/>
  <c r="BI145"/>
  <c r="BH145"/>
  <c r="BG145"/>
  <c r="BE145"/>
  <c r="T145"/>
  <c r="R145"/>
  <c r="P145"/>
  <c r="BI142"/>
  <c r="BH142"/>
  <c r="BG142"/>
  <c r="BE142"/>
  <c r="T142"/>
  <c r="R142"/>
  <c r="P142"/>
  <c r="BI139"/>
  <c r="BH139"/>
  <c r="BG139"/>
  <c r="BE139"/>
  <c r="T139"/>
  <c r="R139"/>
  <c r="P139"/>
  <c r="BI136"/>
  <c r="BH136"/>
  <c r="BG136"/>
  <c r="BE136"/>
  <c r="T136"/>
  <c r="R136"/>
  <c r="P136"/>
  <c r="BI132"/>
  <c r="BH132"/>
  <c r="BG132"/>
  <c r="BE132"/>
  <c r="T132"/>
  <c r="R132"/>
  <c r="P132"/>
  <c r="BI129"/>
  <c r="BH129"/>
  <c r="BG129"/>
  <c r="BE129"/>
  <c r="T129"/>
  <c r="R129"/>
  <c r="P129"/>
  <c r="J123"/>
  <c r="J122"/>
  <c r="F122"/>
  <c r="F120"/>
  <c r="E118"/>
  <c r="J92"/>
  <c r="J91"/>
  <c r="F91"/>
  <c r="F89"/>
  <c r="E87"/>
  <c r="J18"/>
  <c r="E18"/>
  <c r="F92"/>
  <c r="J17"/>
  <c r="J12"/>
  <c r="J120"/>
  <c r="E7"/>
  <c r="E116"/>
  <c i="2" r="J37"/>
  <c r="J36"/>
  <c i="1" r="AY95"/>
  <c i="2" r="J35"/>
  <c i="1" r="AX95"/>
  <c i="2" r="BI232"/>
  <c r="BH232"/>
  <c r="BG232"/>
  <c r="BE232"/>
  <c r="T232"/>
  <c r="R232"/>
  <c r="P232"/>
  <c r="BI229"/>
  <c r="BH229"/>
  <c r="BG229"/>
  <c r="BE229"/>
  <c r="T229"/>
  <c r="R229"/>
  <c r="P229"/>
  <c r="BI226"/>
  <c r="BH226"/>
  <c r="BG226"/>
  <c r="BE226"/>
  <c r="T226"/>
  <c r="R226"/>
  <c r="P226"/>
  <c r="BI223"/>
  <c r="BH223"/>
  <c r="BG223"/>
  <c r="BE223"/>
  <c r="T223"/>
  <c r="R223"/>
  <c r="P223"/>
  <c r="BI220"/>
  <c r="BH220"/>
  <c r="BG220"/>
  <c r="BE220"/>
  <c r="T220"/>
  <c r="R220"/>
  <c r="P220"/>
  <c r="BI217"/>
  <c r="BH217"/>
  <c r="BG217"/>
  <c r="BE217"/>
  <c r="T217"/>
  <c r="R217"/>
  <c r="P217"/>
  <c r="BI215"/>
  <c r="BH215"/>
  <c r="BG215"/>
  <c r="BE215"/>
  <c r="T215"/>
  <c r="R215"/>
  <c r="P215"/>
  <c r="BI214"/>
  <c r="BH214"/>
  <c r="BG214"/>
  <c r="BE214"/>
  <c r="T214"/>
  <c r="R214"/>
  <c r="P214"/>
  <c r="BI208"/>
  <c r="BH208"/>
  <c r="BG208"/>
  <c r="BE208"/>
  <c r="T208"/>
  <c r="R208"/>
  <c r="P208"/>
  <c r="BI206"/>
  <c r="BH206"/>
  <c r="BG206"/>
  <c r="BE206"/>
  <c r="T206"/>
  <c r="R206"/>
  <c r="P206"/>
  <c r="BI200"/>
  <c r="BH200"/>
  <c r="BG200"/>
  <c r="BE200"/>
  <c r="T200"/>
  <c r="R200"/>
  <c r="P200"/>
  <c r="BI198"/>
  <c r="BH198"/>
  <c r="BG198"/>
  <c r="BE198"/>
  <c r="T198"/>
  <c r="R198"/>
  <c r="P198"/>
  <c r="BI196"/>
  <c r="BH196"/>
  <c r="BG196"/>
  <c r="BE196"/>
  <c r="T196"/>
  <c r="R196"/>
  <c r="P196"/>
  <c r="BI194"/>
  <c r="BH194"/>
  <c r="BG194"/>
  <c r="BE194"/>
  <c r="T194"/>
  <c r="R194"/>
  <c r="P194"/>
  <c r="BI192"/>
  <c r="BH192"/>
  <c r="BG192"/>
  <c r="BE192"/>
  <c r="T192"/>
  <c r="R192"/>
  <c r="P192"/>
  <c r="BI190"/>
  <c r="BH190"/>
  <c r="BG190"/>
  <c r="BE190"/>
  <c r="T190"/>
  <c r="R190"/>
  <c r="P190"/>
  <c r="BI188"/>
  <c r="BH188"/>
  <c r="BG188"/>
  <c r="BE188"/>
  <c r="T188"/>
  <c r="R188"/>
  <c r="P188"/>
  <c r="BI186"/>
  <c r="BH186"/>
  <c r="BG186"/>
  <c r="BE186"/>
  <c r="T186"/>
  <c r="R186"/>
  <c r="P186"/>
  <c r="BI184"/>
  <c r="BH184"/>
  <c r="BG184"/>
  <c r="BE184"/>
  <c r="T184"/>
  <c r="R184"/>
  <c r="P184"/>
  <c r="BI182"/>
  <c r="BH182"/>
  <c r="BG182"/>
  <c r="BE182"/>
  <c r="T182"/>
  <c r="R182"/>
  <c r="P182"/>
  <c r="BI180"/>
  <c r="BH180"/>
  <c r="BG180"/>
  <c r="BE180"/>
  <c r="T180"/>
  <c r="R180"/>
  <c r="P180"/>
  <c r="BI178"/>
  <c r="BH178"/>
  <c r="BG178"/>
  <c r="BE178"/>
  <c r="T178"/>
  <c r="R178"/>
  <c r="P178"/>
  <c r="BI176"/>
  <c r="BH176"/>
  <c r="BG176"/>
  <c r="BE176"/>
  <c r="T176"/>
  <c r="R176"/>
  <c r="P176"/>
  <c r="BI174"/>
  <c r="BH174"/>
  <c r="BG174"/>
  <c r="BE174"/>
  <c r="T174"/>
  <c r="R174"/>
  <c r="P174"/>
  <c r="BI172"/>
  <c r="BH172"/>
  <c r="BG172"/>
  <c r="BE172"/>
  <c r="T172"/>
  <c r="R172"/>
  <c r="P172"/>
  <c r="BI170"/>
  <c r="BH170"/>
  <c r="BG170"/>
  <c r="BE170"/>
  <c r="T170"/>
  <c r="R170"/>
  <c r="P170"/>
  <c r="BI168"/>
  <c r="BH168"/>
  <c r="BG168"/>
  <c r="BE168"/>
  <c r="T168"/>
  <c r="R168"/>
  <c r="P168"/>
  <c r="BI165"/>
  <c r="BH165"/>
  <c r="BG165"/>
  <c r="BE165"/>
  <c r="T165"/>
  <c r="R165"/>
  <c r="P165"/>
  <c r="BI164"/>
  <c r="BH164"/>
  <c r="BG164"/>
  <c r="BE164"/>
  <c r="T164"/>
  <c r="R164"/>
  <c r="P164"/>
  <c r="BI162"/>
  <c r="BH162"/>
  <c r="BG162"/>
  <c r="BE162"/>
  <c r="T162"/>
  <c r="R162"/>
  <c r="P162"/>
  <c r="BI159"/>
  <c r="BH159"/>
  <c r="BG159"/>
  <c r="BE159"/>
  <c r="T159"/>
  <c r="R159"/>
  <c r="P159"/>
  <c r="BI158"/>
  <c r="BH158"/>
  <c r="BG158"/>
  <c r="BE158"/>
  <c r="T158"/>
  <c r="R158"/>
  <c r="P158"/>
  <c r="BI152"/>
  <c r="BH152"/>
  <c r="BG152"/>
  <c r="BE152"/>
  <c r="T152"/>
  <c r="R152"/>
  <c r="P152"/>
  <c r="BI148"/>
  <c r="BH148"/>
  <c r="BG148"/>
  <c r="BE148"/>
  <c r="T148"/>
  <c r="R148"/>
  <c r="P148"/>
  <c r="BI147"/>
  <c r="BH147"/>
  <c r="BG147"/>
  <c r="BE147"/>
  <c r="T147"/>
  <c r="R147"/>
  <c r="P147"/>
  <c r="BI144"/>
  <c r="BH144"/>
  <c r="BG144"/>
  <c r="BE144"/>
  <c r="T144"/>
  <c r="R144"/>
  <c r="P144"/>
  <c r="BI142"/>
  <c r="BH142"/>
  <c r="BG142"/>
  <c r="BE142"/>
  <c r="T142"/>
  <c r="R142"/>
  <c r="P142"/>
  <c r="BI139"/>
  <c r="BH139"/>
  <c r="BG139"/>
  <c r="BE139"/>
  <c r="T139"/>
  <c r="R139"/>
  <c r="P139"/>
  <c r="BI136"/>
  <c r="BH136"/>
  <c r="BG136"/>
  <c r="BE136"/>
  <c r="T136"/>
  <c r="R136"/>
  <c r="P136"/>
  <c r="BI133"/>
  <c r="BH133"/>
  <c r="BG133"/>
  <c r="BE133"/>
  <c r="T133"/>
  <c r="R133"/>
  <c r="P133"/>
  <c r="BI129"/>
  <c r="BH129"/>
  <c r="BG129"/>
  <c r="BE129"/>
  <c r="T129"/>
  <c r="T128"/>
  <c r="R129"/>
  <c r="R128"/>
  <c r="P129"/>
  <c r="P128"/>
  <c r="J123"/>
  <c r="J122"/>
  <c r="F122"/>
  <c r="F120"/>
  <c r="E118"/>
  <c r="J92"/>
  <c r="J91"/>
  <c r="F91"/>
  <c r="F89"/>
  <c r="E87"/>
  <c r="J18"/>
  <c r="E18"/>
  <c r="F123"/>
  <c r="J17"/>
  <c r="J12"/>
  <c r="J120"/>
  <c r="E7"/>
  <c r="E85"/>
  <c i="1" r="L90"/>
  <c r="AM90"/>
  <c r="AM89"/>
  <c r="L89"/>
  <c r="AM87"/>
  <c r="L87"/>
  <c r="L85"/>
  <c r="L84"/>
  <c i="2" r="BK217"/>
  <c r="J214"/>
  <c r="J186"/>
  <c r="J176"/>
  <c r="J162"/>
  <c r="BK148"/>
  <c r="BK142"/>
  <c r="J223"/>
  <c r="J200"/>
  <c r="BK194"/>
  <c r="J188"/>
  <c r="BK182"/>
  <c r="BK164"/>
  <c r="J147"/>
  <c r="J217"/>
  <c r="BK192"/>
  <c r="BK172"/>
  <c r="J152"/>
  <c r="BK136"/>
  <c i="1" r="AS94"/>
  <c i="2" r="BK170"/>
  <c r="J159"/>
  <c r="BK152"/>
  <c r="J133"/>
  <c i="3" r="BK216"/>
  <c r="BK210"/>
  <c r="J204"/>
  <c r="BK200"/>
  <c r="J186"/>
  <c r="BK176"/>
  <c r="J170"/>
  <c r="J160"/>
  <c r="BK192"/>
  <c r="BK186"/>
  <c r="BK180"/>
  <c r="J174"/>
  <c r="BK164"/>
  <c r="BK151"/>
  <c r="BK142"/>
  <c r="BK132"/>
  <c r="J178"/>
  <c r="J164"/>
  <c r="BK136"/>
  <c r="BK150"/>
  <c i="4" r="J317"/>
  <c r="BK293"/>
  <c r="BK281"/>
  <c r="J275"/>
  <c r="J268"/>
  <c r="BK258"/>
  <c r="J248"/>
  <c r="J236"/>
  <c r="J228"/>
  <c r="J221"/>
  <c r="J213"/>
  <c r="J207"/>
  <c r="J190"/>
  <c r="J182"/>
  <c r="BK166"/>
  <c r="J150"/>
  <c r="J133"/>
  <c r="BK130"/>
  <c r="BK331"/>
  <c r="J308"/>
  <c r="J299"/>
  <c r="J293"/>
  <c r="J281"/>
  <c r="BK269"/>
  <c r="BK252"/>
  <c r="BK244"/>
  <c r="J240"/>
  <c r="J224"/>
  <c r="J217"/>
  <c r="BK208"/>
  <c r="J185"/>
  <c r="J173"/>
  <c r="J142"/>
  <c r="BK136"/>
  <c r="BK299"/>
  <c r="J291"/>
  <c r="J277"/>
  <c r="J269"/>
  <c r="J264"/>
  <c r="J258"/>
  <c r="J252"/>
  <c r="BK240"/>
  <c r="BK234"/>
  <c r="J230"/>
  <c r="BK222"/>
  <c r="J214"/>
  <c r="BK190"/>
  <c r="J180"/>
  <c r="BK171"/>
  <c r="BK150"/>
  <c i="5" r="J308"/>
  <c r="J294"/>
  <c r="BK283"/>
  <c r="J273"/>
  <c r="BK266"/>
  <c r="J260"/>
  <c r="BK236"/>
  <c r="J230"/>
  <c r="BK219"/>
  <c r="J211"/>
  <c r="J197"/>
  <c r="BK183"/>
  <c r="J177"/>
  <c r="BK150"/>
  <c r="BK132"/>
  <c r="J331"/>
  <c r="J314"/>
  <c r="J296"/>
  <c r="BK287"/>
  <c r="BK277"/>
  <c r="J268"/>
  <c r="J261"/>
  <c r="BK256"/>
  <c r="BK248"/>
  <c r="BK240"/>
  <c r="J228"/>
  <c r="BK217"/>
  <c r="BK203"/>
  <c r="BK185"/>
  <c r="J173"/>
  <c r="J166"/>
  <c r="BK136"/>
  <c r="J351"/>
  <c r="BK321"/>
  <c r="BK308"/>
  <c r="BK296"/>
  <c r="J287"/>
  <c r="J279"/>
  <c r="BK268"/>
  <c r="BK254"/>
  <c r="J248"/>
  <c r="J242"/>
  <c r="J236"/>
  <c r="BK228"/>
  <c r="BK222"/>
  <c r="J217"/>
  <c r="BK211"/>
  <c r="BK197"/>
  <c r="BK180"/>
  <c r="BK166"/>
  <c r="BK142"/>
  <c r="BK133"/>
  <c i="6" r="BK231"/>
  <c r="J224"/>
  <c r="BK199"/>
  <c r="BK193"/>
  <c r="J185"/>
  <c r="BK180"/>
  <c r="J169"/>
  <c r="J168"/>
  <c r="J166"/>
  <c r="J165"/>
  <c r="J160"/>
  <c r="BK159"/>
  <c r="J140"/>
  <c r="J132"/>
  <c r="J233"/>
  <c r="J203"/>
  <c r="J197"/>
  <c r="J189"/>
  <c r="J180"/>
  <c r="J174"/>
  <c r="BK169"/>
  <c r="BK165"/>
  <c r="J157"/>
  <c r="BK143"/>
  <c r="BK136"/>
  <c r="J235"/>
  <c r="BK228"/>
  <c r="BK223"/>
  <c r="BK205"/>
  <c r="J195"/>
  <c r="J187"/>
  <c r="BK178"/>
  <c r="BK175"/>
  <c r="BK157"/>
  <c r="J147"/>
  <c i="7" r="BK250"/>
  <c r="J241"/>
  <c r="J217"/>
  <c r="J211"/>
  <c r="BK185"/>
  <c r="J177"/>
  <c r="BK163"/>
  <c r="J148"/>
  <c r="BK142"/>
  <c r="J136"/>
  <c r="BK238"/>
  <c r="J229"/>
  <c r="BK211"/>
  <c r="BK193"/>
  <c r="BK181"/>
  <c r="J171"/>
  <c r="BK165"/>
  <c r="BK232"/>
  <c r="J213"/>
  <c r="BK203"/>
  <c r="BK197"/>
  <c r="BK189"/>
  <c r="BK171"/>
  <c r="J165"/>
  <c r="J142"/>
  <c r="J250"/>
  <c r="J233"/>
  <c r="J205"/>
  <c r="J197"/>
  <c r="J189"/>
  <c r="J181"/>
  <c r="J160"/>
  <c r="BK144"/>
  <c i="8" r="J125"/>
  <c r="J127"/>
  <c r="BK125"/>
  <c i="2" r="BK226"/>
  <c r="BK208"/>
  <c r="J190"/>
  <c r="BK178"/>
  <c r="BK165"/>
  <c r="BK158"/>
  <c r="BK144"/>
  <c r="BK229"/>
  <c r="J215"/>
  <c r="BK198"/>
  <c r="J192"/>
  <c r="BK186"/>
  <c r="J180"/>
  <c r="BK162"/>
  <c r="J226"/>
  <c r="J206"/>
  <c r="BK188"/>
  <c r="J170"/>
  <c r="J165"/>
  <c r="J144"/>
  <c r="BK133"/>
  <c r="BK232"/>
  <c r="BK220"/>
  <c r="BK196"/>
  <c r="J184"/>
  <c r="J174"/>
  <c r="J168"/>
  <c r="J158"/>
  <c r="BK139"/>
  <c r="BK129"/>
  <c i="3" r="J219"/>
  <c r="BK213"/>
  <c r="J205"/>
  <c r="J192"/>
  <c r="BK188"/>
  <c r="BK182"/>
  <c r="J172"/>
  <c r="BK161"/>
  <c r="BK194"/>
  <c r="J190"/>
  <c r="BK184"/>
  <c r="BK178"/>
  <c r="BK172"/>
  <c r="BK166"/>
  <c r="J157"/>
  <c r="BK147"/>
  <c r="J139"/>
  <c r="BK129"/>
  <c r="BK170"/>
  <c r="J161"/>
  <c r="BK157"/>
  <c r="J132"/>
  <c i="4" r="J311"/>
  <c r="BK291"/>
  <c r="J279"/>
  <c r="BK273"/>
  <c r="J266"/>
  <c r="BK261"/>
  <c r="J254"/>
  <c r="BK246"/>
  <c r="BK230"/>
  <c r="BK224"/>
  <c r="J211"/>
  <c r="BK203"/>
  <c r="BK185"/>
  <c r="J177"/>
  <c r="J171"/>
  <c r="BK142"/>
  <c r="BK351"/>
  <c r="J321"/>
  <c r="BK302"/>
  <c r="J294"/>
  <c r="BK283"/>
  <c r="BK279"/>
  <c r="J256"/>
  <c r="BK250"/>
  <c r="BK242"/>
  <c r="J238"/>
  <c r="J234"/>
  <c r="BK219"/>
  <c r="BK213"/>
  <c r="BK188"/>
  <c r="BK180"/>
  <c r="J166"/>
  <c r="J132"/>
  <c r="J130"/>
  <c r="J351"/>
  <c r="BK341"/>
  <c r="J331"/>
  <c r="BK317"/>
  <c r="J314"/>
  <c r="BK311"/>
  <c r="BK308"/>
  <c r="J305"/>
  <c r="J302"/>
  <c r="J287"/>
  <c r="J283"/>
  <c r="J271"/>
  <c r="BK268"/>
  <c r="J261"/>
  <c r="BK256"/>
  <c r="J244"/>
  <c r="BK238"/>
  <c r="BK232"/>
  <c r="J226"/>
  <c r="J219"/>
  <c r="J203"/>
  <c r="J197"/>
  <c r="BK182"/>
  <c r="BK169"/>
  <c r="BK138"/>
  <c i="5" r="BK311"/>
  <c r="BK302"/>
  <c r="BK285"/>
  <c r="BK279"/>
  <c r="BK271"/>
  <c r="BK264"/>
  <c r="BK258"/>
  <c r="BK246"/>
  <c r="J232"/>
  <c r="BK221"/>
  <c r="J214"/>
  <c r="J208"/>
  <c r="BK190"/>
  <c r="BK182"/>
  <c r="BK158"/>
  <c r="J133"/>
  <c r="BK341"/>
  <c r="J317"/>
  <c r="J305"/>
  <c r="BK294"/>
  <c r="J283"/>
  <c r="J271"/>
  <c r="J266"/>
  <c r="BK260"/>
  <c r="J254"/>
  <c r="J244"/>
  <c r="BK232"/>
  <c r="J224"/>
  <c r="J207"/>
  <c r="J188"/>
  <c r="J180"/>
  <c r="BK171"/>
  <c r="J142"/>
  <c r="J132"/>
  <c r="BK331"/>
  <c r="J311"/>
  <c r="J299"/>
  <c r="J291"/>
  <c r="J285"/>
  <c r="J277"/>
  <c r="BK261"/>
  <c r="BK252"/>
  <c r="J246"/>
  <c r="J240"/>
  <c r="BK230"/>
  <c r="BK224"/>
  <c r="J221"/>
  <c r="BK214"/>
  <c r="BK208"/>
  <c r="BK188"/>
  <c r="BK177"/>
  <c r="J169"/>
  <c r="J150"/>
  <c r="J138"/>
  <c i="6" r="BK237"/>
  <c r="J228"/>
  <c r="J217"/>
  <c r="BK197"/>
  <c r="BK189"/>
  <c r="BK181"/>
  <c r="BK174"/>
  <c r="BK147"/>
  <c r="J138"/>
  <c r="J129"/>
  <c r="BK235"/>
  <c r="J211"/>
  <c r="J199"/>
  <c r="BK187"/>
  <c r="J177"/>
  <c r="BK172"/>
  <c r="BK166"/>
  <c r="BK160"/>
  <c r="BK153"/>
  <c r="BK138"/>
  <c r="BK129"/>
  <c r="BK233"/>
  <c r="BK226"/>
  <c r="BK217"/>
  <c r="BK203"/>
  <c r="J193"/>
  <c r="BK185"/>
  <c r="BK177"/>
  <c r="J163"/>
  <c r="J154"/>
  <c r="J134"/>
  <c i="7" r="J247"/>
  <c r="J238"/>
  <c r="J209"/>
  <c r="J183"/>
  <c r="J166"/>
  <c r="J156"/>
  <c r="J147"/>
  <c r="J139"/>
  <c r="J129"/>
  <c r="J235"/>
  <c r="BK215"/>
  <c r="BK207"/>
  <c r="BK187"/>
  <c r="BK177"/>
  <c r="J169"/>
  <c r="BK147"/>
  <c r="BK233"/>
  <c r="BK227"/>
  <c r="BK205"/>
  <c r="J199"/>
  <c r="BK191"/>
  <c r="J179"/>
  <c r="BK169"/>
  <c r="BK159"/>
  <c r="BK129"/>
  <c r="BK241"/>
  <c r="BK217"/>
  <c r="BK199"/>
  <c r="J193"/>
  <c r="J185"/>
  <c r="J163"/>
  <c r="BK156"/>
  <c r="BK136"/>
  <c i="8" r="J123"/>
  <c i="2" r="BK223"/>
  <c r="BK215"/>
  <c r="BK200"/>
  <c r="J182"/>
  <c r="BK174"/>
  <c r="BK159"/>
  <c r="BK147"/>
  <c r="J232"/>
  <c r="J220"/>
  <c r="BK206"/>
  <c r="J196"/>
  <c r="BK190"/>
  <c r="BK184"/>
  <c r="J178"/>
  <c r="J142"/>
  <c r="J208"/>
  <c r="J198"/>
  <c r="BK176"/>
  <c r="BK168"/>
  <c r="J148"/>
  <c r="J139"/>
  <c r="J129"/>
  <c r="J229"/>
  <c r="BK214"/>
  <c r="J194"/>
  <c r="BK180"/>
  <c r="J172"/>
  <c r="J164"/>
  <c r="J136"/>
  <c i="3" r="J222"/>
  <c r="J216"/>
  <c r="J207"/>
  <c r="J202"/>
  <c r="BK190"/>
  <c r="J184"/>
  <c r="BK174"/>
  <c r="J167"/>
  <c r="J147"/>
  <c r="J142"/>
  <c r="BK139"/>
  <c r="J129"/>
  <c r="BK222"/>
  <c r="BK219"/>
  <c r="J213"/>
  <c r="J210"/>
  <c r="BK207"/>
  <c r="BK205"/>
  <c r="BK204"/>
  <c r="BK202"/>
  <c r="J200"/>
  <c r="J194"/>
  <c r="J188"/>
  <c r="J182"/>
  <c r="J176"/>
  <c r="BK167"/>
  <c r="BK160"/>
  <c r="J150"/>
  <c r="BK145"/>
  <c r="J136"/>
  <c r="J180"/>
  <c r="J166"/>
  <c r="J145"/>
  <c r="J151"/>
  <c i="4" r="BK321"/>
  <c r="BK296"/>
  <c r="BK285"/>
  <c r="BK277"/>
  <c r="BK271"/>
  <c r="BK264"/>
  <c r="BK260"/>
  <c r="J250"/>
  <c r="J242"/>
  <c r="J232"/>
  <c r="BK226"/>
  <c r="BK217"/>
  <c r="J208"/>
  <c r="BK197"/>
  <c r="J183"/>
  <c r="BK173"/>
  <c r="J158"/>
  <c r="J136"/>
  <c r="BK132"/>
  <c r="J341"/>
  <c r="BK314"/>
  <c r="BK305"/>
  <c r="J296"/>
  <c r="BK287"/>
  <c r="J273"/>
  <c r="BK254"/>
  <c r="BK248"/>
  <c r="BK236"/>
  <c r="J222"/>
  <c r="BK214"/>
  <c r="BK207"/>
  <c r="BK183"/>
  <c r="J169"/>
  <c r="J138"/>
  <c r="BK133"/>
  <c r="BK294"/>
  <c r="J285"/>
  <c r="BK275"/>
  <c r="BK266"/>
  <c r="J260"/>
  <c r="J246"/>
  <c r="BK228"/>
  <c r="BK221"/>
  <c r="BK211"/>
  <c r="J188"/>
  <c r="BK177"/>
  <c r="BK158"/>
  <c i="5" r="BK314"/>
  <c r="BK305"/>
  <c r="BK291"/>
  <c r="BK275"/>
  <c r="BK269"/>
  <c r="J252"/>
  <c r="J238"/>
  <c r="BK234"/>
  <c r="J222"/>
  <c r="J203"/>
  <c r="J185"/>
  <c r="BK173"/>
  <c r="J136"/>
  <c r="BK351"/>
  <c r="J321"/>
  <c r="BK299"/>
  <c r="BK293"/>
  <c r="BK281"/>
  <c r="J275"/>
  <c r="J269"/>
  <c r="J264"/>
  <c r="J258"/>
  <c r="BK250"/>
  <c r="BK242"/>
  <c r="BK226"/>
  <c r="BK213"/>
  <c r="J190"/>
  <c r="J182"/>
  <c r="BK169"/>
  <c r="BK138"/>
  <c r="BK130"/>
  <c r="J341"/>
  <c r="BK317"/>
  <c r="J302"/>
  <c r="J293"/>
  <c r="J281"/>
  <c r="BK273"/>
  <c r="J256"/>
  <c r="J250"/>
  <c r="BK244"/>
  <c r="BK238"/>
  <c r="J234"/>
  <c r="J226"/>
  <c r="J219"/>
  <c r="J213"/>
  <c r="BK207"/>
  <c r="J183"/>
  <c r="J171"/>
  <c r="J158"/>
  <c r="J130"/>
  <c i="6" r="J226"/>
  <c r="J205"/>
  <c r="J191"/>
  <c r="J183"/>
  <c r="J178"/>
  <c r="BK171"/>
  <c r="J143"/>
  <c r="J136"/>
  <c r="J237"/>
  <c r="J223"/>
  <c r="BK201"/>
  <c r="BK195"/>
  <c r="J181"/>
  <c r="J175"/>
  <c r="J171"/>
  <c r="BK168"/>
  <c r="BK163"/>
  <c r="BK154"/>
  <c r="BK140"/>
  <c r="BK134"/>
  <c r="J231"/>
  <c r="BK224"/>
  <c r="BK211"/>
  <c r="J201"/>
  <c r="BK191"/>
  <c r="BK183"/>
  <c r="J172"/>
  <c r="J159"/>
  <c r="J153"/>
  <c r="BK132"/>
  <c i="7" r="BK244"/>
  <c r="J227"/>
  <c r="BK213"/>
  <c r="J191"/>
  <c r="BK179"/>
  <c r="BK173"/>
  <c r="BK160"/>
  <c r="J144"/>
  <c r="BK133"/>
  <c r="J232"/>
  <c r="BK209"/>
  <c r="J203"/>
  <c r="BK183"/>
  <c r="J175"/>
  <c r="BK148"/>
  <c r="BK247"/>
  <c r="BK229"/>
  <c r="J207"/>
  <c r="J201"/>
  <c r="BK195"/>
  <c r="J187"/>
  <c r="BK175"/>
  <c r="BK166"/>
  <c r="J133"/>
  <c r="J244"/>
  <c r="BK235"/>
  <c r="J215"/>
  <c r="BK201"/>
  <c r="J195"/>
  <c r="J173"/>
  <c r="J159"/>
  <c r="BK139"/>
  <c i="8" r="BK123"/>
  <c r="BK127"/>
  <c i="2" l="1" r="P132"/>
  <c r="P127"/>
  <c r="P126"/>
  <c i="1" r="AU95"/>
  <c i="2" r="BK146"/>
  <c r="J146"/>
  <c r="J100"/>
  <c r="T146"/>
  <c r="BK167"/>
  <c r="R167"/>
  <c r="BK216"/>
  <c r="J216"/>
  <c r="J105"/>
  <c r="T216"/>
  <c r="P222"/>
  <c i="3" r="BK135"/>
  <c r="J135"/>
  <c r="J99"/>
  <c r="T135"/>
  <c r="R149"/>
  <c r="P159"/>
  <c r="BK169"/>
  <c r="J169"/>
  <c r="J104"/>
  <c r="P169"/>
  <c r="BK206"/>
  <c r="J206"/>
  <c r="J105"/>
  <c r="T206"/>
  <c r="R212"/>
  <c i="4" r="P129"/>
  <c r="T129"/>
  <c r="R141"/>
  <c r="P179"/>
  <c r="BK216"/>
  <c r="J216"/>
  <c r="J104"/>
  <c r="P216"/>
  <c r="BK270"/>
  <c r="J270"/>
  <c r="J105"/>
  <c r="T270"/>
  <c r="BK320"/>
  <c r="J320"/>
  <c r="J107"/>
  <c r="R320"/>
  <c i="5" r="P129"/>
  <c r="T129"/>
  <c r="T141"/>
  <c r="P179"/>
  <c r="BK216"/>
  <c r="J216"/>
  <c r="J104"/>
  <c r="T216"/>
  <c r="R270"/>
  <c r="P295"/>
  <c r="T295"/>
  <c r="R320"/>
  <c i="6" r="R131"/>
  <c r="R127"/>
  <c r="P142"/>
  <c r="BK152"/>
  <c r="J152"/>
  <c r="J101"/>
  <c r="R152"/>
  <c r="BK158"/>
  <c r="J158"/>
  <c r="J102"/>
  <c r="R158"/>
  <c r="R162"/>
  <c r="P225"/>
  <c r="T225"/>
  <c r="P230"/>
  <c i="7" r="P132"/>
  <c r="P127"/>
  <c r="P126"/>
  <c i="1" r="AU100"/>
  <c i="7" r="BK146"/>
  <c r="J146"/>
  <c r="J100"/>
  <c r="R146"/>
  <c r="P158"/>
  <c r="T158"/>
  <c r="BK164"/>
  <c r="J164"/>
  <c r="J102"/>
  <c r="T164"/>
  <c r="T168"/>
  <c r="T234"/>
  <c r="R240"/>
  <c i="2" r="T132"/>
  <c r="T127"/>
  <c r="P146"/>
  <c r="BK157"/>
  <c r="J157"/>
  <c r="J101"/>
  <c r="T157"/>
  <c r="BK163"/>
  <c r="J163"/>
  <c r="J102"/>
  <c r="T163"/>
  <c r="T167"/>
  <c r="BK222"/>
  <c r="J222"/>
  <c r="J106"/>
  <c r="R222"/>
  <c i="3" r="BK128"/>
  <c r="J128"/>
  <c r="J98"/>
  <c r="R128"/>
  <c r="P135"/>
  <c r="BK149"/>
  <c r="J149"/>
  <c r="J100"/>
  <c r="T149"/>
  <c r="R159"/>
  <c r="BK165"/>
  <c r="J165"/>
  <c r="J102"/>
  <c r="R165"/>
  <c r="T169"/>
  <c r="T168"/>
  <c r="BK212"/>
  <c r="J212"/>
  <c r="J106"/>
  <c r="T212"/>
  <c i="4" r="BK129"/>
  <c r="J129"/>
  <c r="J98"/>
  <c r="R129"/>
  <c r="P141"/>
  <c r="BK179"/>
  <c r="J179"/>
  <c r="J100"/>
  <c r="T179"/>
  <c r="P206"/>
  <c r="T206"/>
  <c r="P212"/>
  <c r="R212"/>
  <c r="R216"/>
  <c r="P270"/>
  <c r="BK295"/>
  <c r="J295"/>
  <c r="J106"/>
  <c r="T295"/>
  <c r="T320"/>
  <c i="5" r="BK141"/>
  <c r="J141"/>
  <c r="J99"/>
  <c r="R141"/>
  <c r="R179"/>
  <c r="BK206"/>
  <c r="J206"/>
  <c r="J101"/>
  <c r="R206"/>
  <c r="BK212"/>
  <c r="J212"/>
  <c r="J102"/>
  <c r="R212"/>
  <c r="P216"/>
  <c r="BK270"/>
  <c r="J270"/>
  <c r="J105"/>
  <c r="T270"/>
  <c r="BK320"/>
  <c r="J320"/>
  <c r="J107"/>
  <c r="T320"/>
  <c i="6" r="BK131"/>
  <c r="J131"/>
  <c r="J99"/>
  <c r="T131"/>
  <c r="T127"/>
  <c r="T142"/>
  <c r="P152"/>
  <c r="T152"/>
  <c r="P158"/>
  <c r="T158"/>
  <c r="T162"/>
  <c r="R225"/>
  <c r="R230"/>
  <c i="7" r="BK132"/>
  <c r="J132"/>
  <c r="J99"/>
  <c r="T132"/>
  <c r="T127"/>
  <c r="T146"/>
  <c r="BK158"/>
  <c r="J158"/>
  <c r="J101"/>
  <c r="R158"/>
  <c r="P164"/>
  <c r="R164"/>
  <c r="R168"/>
  <c r="R167"/>
  <c r="P234"/>
  <c r="R234"/>
  <c r="P240"/>
  <c i="2" r="BK132"/>
  <c r="J132"/>
  <c r="J99"/>
  <c r="R132"/>
  <c r="R127"/>
  <c r="R146"/>
  <c r="P157"/>
  <c r="R157"/>
  <c r="P163"/>
  <c r="R163"/>
  <c r="P167"/>
  <c r="P166"/>
  <c r="P216"/>
  <c r="R216"/>
  <c r="T222"/>
  <c i="3" r="P128"/>
  <c r="T128"/>
  <c r="R135"/>
  <c r="P149"/>
  <c r="BK159"/>
  <c r="J159"/>
  <c r="J101"/>
  <c r="T159"/>
  <c r="P165"/>
  <c r="T165"/>
  <c r="R169"/>
  <c r="R168"/>
  <c r="P206"/>
  <c r="R206"/>
  <c r="P212"/>
  <c i="4" r="BK141"/>
  <c r="J141"/>
  <c r="J99"/>
  <c r="T141"/>
  <c r="R179"/>
  <c r="BK206"/>
  <c r="J206"/>
  <c r="J101"/>
  <c r="R206"/>
  <c r="BK212"/>
  <c r="J212"/>
  <c r="J102"/>
  <c r="T212"/>
  <c r="T216"/>
  <c r="T215"/>
  <c r="R270"/>
  <c r="P295"/>
  <c r="R295"/>
  <c r="P320"/>
  <c i="5" r="BK129"/>
  <c r="J129"/>
  <c r="J98"/>
  <c r="R129"/>
  <c r="R128"/>
  <c r="P141"/>
  <c r="BK179"/>
  <c r="J179"/>
  <c r="J100"/>
  <c r="T179"/>
  <c r="P206"/>
  <c r="T206"/>
  <c r="P212"/>
  <c r="T212"/>
  <c r="R216"/>
  <c r="R215"/>
  <c r="P270"/>
  <c r="BK295"/>
  <c r="J295"/>
  <c r="J106"/>
  <c r="R295"/>
  <c r="P320"/>
  <c i="6" r="P131"/>
  <c r="P127"/>
  <c r="P126"/>
  <c i="1" r="AU99"/>
  <c i="6" r="BK142"/>
  <c r="J142"/>
  <c r="J100"/>
  <c r="R142"/>
  <c r="BK162"/>
  <c r="J162"/>
  <c r="J104"/>
  <c r="P162"/>
  <c r="P161"/>
  <c r="BK225"/>
  <c r="J225"/>
  <c r="J105"/>
  <c r="BK230"/>
  <c r="J230"/>
  <c r="J106"/>
  <c r="T230"/>
  <c i="7" r="R132"/>
  <c r="R127"/>
  <c r="R126"/>
  <c r="P146"/>
  <c r="BK168"/>
  <c r="J168"/>
  <c r="J104"/>
  <c r="P168"/>
  <c r="P167"/>
  <c r="BK234"/>
  <c r="J234"/>
  <c r="J105"/>
  <c r="BK240"/>
  <c r="J240"/>
  <c r="J106"/>
  <c r="T240"/>
  <c i="2" r="BK128"/>
  <c r="J128"/>
  <c r="J98"/>
  <c i="6" r="BK128"/>
  <c r="J128"/>
  <c r="J98"/>
  <c i="7" r="BK128"/>
  <c r="J128"/>
  <c r="J98"/>
  <c i="8" r="BK122"/>
  <c r="J122"/>
  <c r="J98"/>
  <c r="BK124"/>
  <c r="J124"/>
  <c r="J99"/>
  <c r="BK126"/>
  <c r="J126"/>
  <c r="J100"/>
  <c r="E110"/>
  <c r="BF125"/>
  <c r="BF127"/>
  <c i="7" r="BK167"/>
  <c i="8" r="J89"/>
  <c r="F92"/>
  <c r="BF123"/>
  <c i="7" r="J89"/>
  <c r="F123"/>
  <c r="BF156"/>
  <c r="BF159"/>
  <c r="BF163"/>
  <c r="BF179"/>
  <c r="BF183"/>
  <c r="BF193"/>
  <c r="BF195"/>
  <c r="BF197"/>
  <c r="BF203"/>
  <c r="BF227"/>
  <c r="BF235"/>
  <c r="BF238"/>
  <c r="BF247"/>
  <c r="BF133"/>
  <c r="BF139"/>
  <c r="BF147"/>
  <c r="BF185"/>
  <c r="BF187"/>
  <c r="BF189"/>
  <c r="BF199"/>
  <c r="BF205"/>
  <c r="BF211"/>
  <c r="BF213"/>
  <c r="BF244"/>
  <c r="E116"/>
  <c r="BF166"/>
  <c r="BF169"/>
  <c r="BF171"/>
  <c r="BF173"/>
  <c r="BF207"/>
  <c r="BF229"/>
  <c r="BF232"/>
  <c r="BF233"/>
  <c r="BF241"/>
  <c r="BF129"/>
  <c r="BF136"/>
  <c r="BF142"/>
  <c r="BF144"/>
  <c r="BF148"/>
  <c r="BF160"/>
  <c r="BF165"/>
  <c r="BF175"/>
  <c r="BF177"/>
  <c r="BF181"/>
  <c r="BF191"/>
  <c r="BF201"/>
  <c r="BF209"/>
  <c r="BF215"/>
  <c r="BF217"/>
  <c r="BF250"/>
  <c i="6" r="J89"/>
  <c r="F123"/>
  <c r="BF129"/>
  <c r="BF134"/>
  <c r="BF138"/>
  <c r="BF159"/>
  <c r="BF163"/>
  <c r="BF165"/>
  <c r="BF166"/>
  <c r="BF168"/>
  <c r="BF169"/>
  <c r="BF172"/>
  <c r="BF174"/>
  <c r="BF178"/>
  <c r="BF180"/>
  <c r="BF187"/>
  <c r="BF193"/>
  <c r="BF195"/>
  <c r="BF197"/>
  <c r="BF199"/>
  <c i="5" r="BK215"/>
  <c i="6" r="E116"/>
  <c r="BF136"/>
  <c r="BF140"/>
  <c r="BF143"/>
  <c r="BF147"/>
  <c r="BF157"/>
  <c r="BF181"/>
  <c r="BF183"/>
  <c r="BF189"/>
  <c r="BF191"/>
  <c r="BF203"/>
  <c r="BF211"/>
  <c r="BF224"/>
  <c r="BF226"/>
  <c r="BF228"/>
  <c r="BF233"/>
  <c r="BF132"/>
  <c r="BF153"/>
  <c r="BF154"/>
  <c r="BF160"/>
  <c r="BF171"/>
  <c r="BF175"/>
  <c r="BF177"/>
  <c r="BF185"/>
  <c r="BF201"/>
  <c r="BF205"/>
  <c r="BF217"/>
  <c r="BF223"/>
  <c r="BF231"/>
  <c r="BF235"/>
  <c r="BF237"/>
  <c i="4" r="BK215"/>
  <c r="J215"/>
  <c r="J103"/>
  <c i="5" r="F92"/>
  <c r="J121"/>
  <c r="BF130"/>
  <c r="BF133"/>
  <c r="BF136"/>
  <c r="BF138"/>
  <c r="BF171"/>
  <c r="BF177"/>
  <c r="BF180"/>
  <c r="BF188"/>
  <c r="BF197"/>
  <c r="BF244"/>
  <c r="BF248"/>
  <c r="BF256"/>
  <c r="BF258"/>
  <c r="BF261"/>
  <c r="BF264"/>
  <c r="BF269"/>
  <c r="BF273"/>
  <c r="BF285"/>
  <c r="BF293"/>
  <c r="BF299"/>
  <c r="BF302"/>
  <c r="BF311"/>
  <c r="BF321"/>
  <c r="BF331"/>
  <c r="BF341"/>
  <c r="BF351"/>
  <c r="E85"/>
  <c r="BF132"/>
  <c r="BF142"/>
  <c r="BF150"/>
  <c r="BF173"/>
  <c r="BF182"/>
  <c r="BF183"/>
  <c r="BF190"/>
  <c r="BF207"/>
  <c r="BF208"/>
  <c r="BF217"/>
  <c r="BF219"/>
  <c r="BF234"/>
  <c r="BF236"/>
  <c r="BF242"/>
  <c r="BF250"/>
  <c r="BF266"/>
  <c r="BF271"/>
  <c r="BF275"/>
  <c r="BF277"/>
  <c r="BF283"/>
  <c r="BF287"/>
  <c r="BF305"/>
  <c r="BF308"/>
  <c r="BF158"/>
  <c r="BF166"/>
  <c r="BF169"/>
  <c r="BF185"/>
  <c r="BF203"/>
  <c r="BF211"/>
  <c r="BF213"/>
  <c r="BF214"/>
  <c r="BF221"/>
  <c r="BF222"/>
  <c r="BF224"/>
  <c r="BF226"/>
  <c r="BF228"/>
  <c r="BF230"/>
  <c r="BF232"/>
  <c r="BF238"/>
  <c r="BF240"/>
  <c r="BF246"/>
  <c r="BF252"/>
  <c r="BF254"/>
  <c r="BF260"/>
  <c r="BF268"/>
  <c r="BF279"/>
  <c r="BF281"/>
  <c r="BF291"/>
  <c r="BF294"/>
  <c r="BF296"/>
  <c r="BF314"/>
  <c r="BF317"/>
  <c i="3" r="BK168"/>
  <c r="J168"/>
  <c r="J103"/>
  <c i="4" r="E85"/>
  <c r="J89"/>
  <c r="BF130"/>
  <c r="BF132"/>
  <c r="BF133"/>
  <c r="BF171"/>
  <c r="BF182"/>
  <c r="BF183"/>
  <c r="BF207"/>
  <c r="BF211"/>
  <c r="BF240"/>
  <c r="BF246"/>
  <c r="BF248"/>
  <c r="BF252"/>
  <c r="BF271"/>
  <c r="BF277"/>
  <c r="BF279"/>
  <c r="BF281"/>
  <c r="BF291"/>
  <c r="BF299"/>
  <c r="BF341"/>
  <c r="F124"/>
  <c r="BF142"/>
  <c r="BF150"/>
  <c r="BF158"/>
  <c r="BF169"/>
  <c r="BF180"/>
  <c r="BF185"/>
  <c r="BF188"/>
  <c r="BF190"/>
  <c r="BF197"/>
  <c r="BF203"/>
  <c r="BF208"/>
  <c r="BF222"/>
  <c r="BF224"/>
  <c r="BF226"/>
  <c r="BF228"/>
  <c r="BF230"/>
  <c r="BF234"/>
  <c r="BF244"/>
  <c r="BF256"/>
  <c r="BF258"/>
  <c r="BF260"/>
  <c r="BF261"/>
  <c r="BF264"/>
  <c r="BF273"/>
  <c r="BF275"/>
  <c r="BF283"/>
  <c r="BF287"/>
  <c r="BF311"/>
  <c r="BF314"/>
  <c r="BF317"/>
  <c r="BF331"/>
  <c r="BF351"/>
  <c r="BF136"/>
  <c r="BF138"/>
  <c r="BF166"/>
  <c r="BF173"/>
  <c r="BF177"/>
  <c r="BF213"/>
  <c r="BF214"/>
  <c r="BF217"/>
  <c r="BF219"/>
  <c r="BF221"/>
  <c r="BF232"/>
  <c r="BF236"/>
  <c r="BF238"/>
  <c r="BF242"/>
  <c r="BF250"/>
  <c r="BF254"/>
  <c r="BF266"/>
  <c r="BF268"/>
  <c r="BF269"/>
  <c r="BF285"/>
  <c r="BF293"/>
  <c r="BF294"/>
  <c r="BF296"/>
  <c r="BF302"/>
  <c r="BF305"/>
  <c r="BF308"/>
  <c r="BF321"/>
  <c i="2" r="J167"/>
  <c r="J104"/>
  <c i="3" r="E85"/>
  <c r="J89"/>
  <c r="F123"/>
  <c r="BF129"/>
  <c r="BF136"/>
  <c r="BF147"/>
  <c r="BF142"/>
  <c r="BF150"/>
  <c r="BF160"/>
  <c r="BF166"/>
  <c r="BF170"/>
  <c r="BF174"/>
  <c r="BF132"/>
  <c r="BF151"/>
  <c r="BF157"/>
  <c r="BF178"/>
  <c r="BF180"/>
  <c r="BF184"/>
  <c r="BF188"/>
  <c r="BF194"/>
  <c r="BF207"/>
  <c r="BF210"/>
  <c r="BF213"/>
  <c r="BF222"/>
  <c r="BF139"/>
  <c r="BF145"/>
  <c r="BF161"/>
  <c r="BF164"/>
  <c r="BF167"/>
  <c r="BF172"/>
  <c r="BF176"/>
  <c r="BF182"/>
  <c r="BF186"/>
  <c r="BF190"/>
  <c r="BF192"/>
  <c r="BF200"/>
  <c r="BF202"/>
  <c r="BF204"/>
  <c r="BF205"/>
  <c r="BF216"/>
  <c r="BF219"/>
  <c i="2" r="E116"/>
  <c r="BF142"/>
  <c r="BF158"/>
  <c r="BF162"/>
  <c r="BF164"/>
  <c r="BF170"/>
  <c r="BF172"/>
  <c r="BF176"/>
  <c r="BF182"/>
  <c r="BF192"/>
  <c r="BF223"/>
  <c r="BF232"/>
  <c r="BF129"/>
  <c r="BF148"/>
  <c r="BF168"/>
  <c r="BF180"/>
  <c r="BF186"/>
  <c r="BF196"/>
  <c r="BF200"/>
  <c r="BF206"/>
  <c r="BF208"/>
  <c r="BF215"/>
  <c r="BF217"/>
  <c r="BF139"/>
  <c r="BF144"/>
  <c r="BF147"/>
  <c r="BF152"/>
  <c r="BF165"/>
  <c r="BF178"/>
  <c r="BF194"/>
  <c r="BF198"/>
  <c r="BF214"/>
  <c r="BF220"/>
  <c r="BF226"/>
  <c r="J89"/>
  <c r="F92"/>
  <c r="BF133"/>
  <c r="BF136"/>
  <c r="BF159"/>
  <c r="BF174"/>
  <c r="BF184"/>
  <c r="BF188"/>
  <c r="BF190"/>
  <c r="BF229"/>
  <c r="F35"/>
  <c i="1" r="BB95"/>
  <c i="3" r="F35"/>
  <c i="1" r="BB96"/>
  <c i="3" r="J33"/>
  <c i="1" r="AV96"/>
  <c i="4" r="F35"/>
  <c i="1" r="BB97"/>
  <c i="5" r="J33"/>
  <c i="1" r="AV98"/>
  <c i="6" r="F33"/>
  <c i="1" r="AZ99"/>
  <c i="6" r="F35"/>
  <c i="1" r="BB99"/>
  <c i="7" r="F35"/>
  <c i="1" r="BB100"/>
  <c i="8" r="F33"/>
  <c i="1" r="AZ101"/>
  <c i="8" r="J33"/>
  <c i="1" r="AV101"/>
  <c i="2" r="F33"/>
  <c i="1" r="AZ95"/>
  <c i="2" r="F37"/>
  <c i="1" r="BD95"/>
  <c i="3" r="F36"/>
  <c i="1" r="BC96"/>
  <c i="4" r="F37"/>
  <c i="1" r="BD97"/>
  <c i="4" r="F36"/>
  <c i="1" r="BC97"/>
  <c i="5" r="F37"/>
  <c i="1" r="BD98"/>
  <c i="6" r="F37"/>
  <c i="1" r="BD99"/>
  <c i="7" r="F37"/>
  <c i="1" r="BD100"/>
  <c i="8" r="F37"/>
  <c i="1" r="BD101"/>
  <c i="2" r="J33"/>
  <c i="1" r="AV95"/>
  <c i="3" r="F33"/>
  <c i="1" r="AZ96"/>
  <c i="4" r="F33"/>
  <c i="1" r="AZ97"/>
  <c i="5" r="F33"/>
  <c i="1" r="AZ98"/>
  <c i="6" r="J33"/>
  <c i="1" r="AV99"/>
  <c i="6" r="F36"/>
  <c i="1" r="BC99"/>
  <c i="7" r="J33"/>
  <c i="1" r="AV100"/>
  <c i="8" r="F35"/>
  <c i="1" r="BB101"/>
  <c i="8" r="F36"/>
  <c i="1" r="BC101"/>
  <c i="2" r="F36"/>
  <c i="1" r="BC95"/>
  <c i="3" r="F37"/>
  <c i="1" r="BD96"/>
  <c i="4" r="J33"/>
  <c i="1" r="AV97"/>
  <c i="5" r="F36"/>
  <c i="1" r="BC98"/>
  <c i="5" r="F35"/>
  <c i="1" r="BB98"/>
  <c i="7" r="F33"/>
  <c i="1" r="AZ100"/>
  <c i="7" r="F36"/>
  <c i="1" r="BC100"/>
  <c i="4" l="1" r="R128"/>
  <c i="3" r="R127"/>
  <c r="R126"/>
  <c i="7" r="T167"/>
  <c r="T126"/>
  <c i="5" r="P128"/>
  <c i="4" r="P128"/>
  <c i="3" r="T127"/>
  <c r="T126"/>
  <c i="6" r="R161"/>
  <c r="R126"/>
  <c r="T161"/>
  <c r="T126"/>
  <c i="4" r="R215"/>
  <c i="2" r="T166"/>
  <c r="T126"/>
  <c i="5" r="T128"/>
  <c i="3" r="P168"/>
  <c i="2" r="R166"/>
  <c r="R126"/>
  <c i="5" r="R127"/>
  <c i="3" r="P127"/>
  <c r="P126"/>
  <c i="1" r="AU96"/>
  <c i="5" r="P215"/>
  <c r="T215"/>
  <c i="4" r="P215"/>
  <c r="T128"/>
  <c r="T127"/>
  <c i="2" r="BK166"/>
  <c r="J166"/>
  <c r="J103"/>
  <c i="4" r="BK128"/>
  <c r="J128"/>
  <c r="J97"/>
  <c i="5" r="BK128"/>
  <c r="J128"/>
  <c r="J97"/>
  <c i="6" r="BK127"/>
  <c r="J127"/>
  <c r="J97"/>
  <c r="BK161"/>
  <c r="J161"/>
  <c r="J103"/>
  <c i="2" r="BK127"/>
  <c r="J127"/>
  <c r="J97"/>
  <c i="3" r="BK127"/>
  <c r="J127"/>
  <c r="J97"/>
  <c i="7" r="BK127"/>
  <c r="J127"/>
  <c r="J97"/>
  <c i="8" r="BK121"/>
  <c r="J121"/>
  <c r="J97"/>
  <c i="7" r="J167"/>
  <c r="J103"/>
  <c i="5" r="J215"/>
  <c r="J103"/>
  <c i="4" r="BK127"/>
  <c r="J127"/>
  <c r="J96"/>
  <c i="3" r="BK126"/>
  <c r="J126"/>
  <c i="2" r="J34"/>
  <c i="1" r="AW95"/>
  <c r="AT95"/>
  <c i="5" r="J34"/>
  <c i="1" r="AW98"/>
  <c r="AT98"/>
  <c i="6" r="J34"/>
  <c i="1" r="AW99"/>
  <c r="AT99"/>
  <c r="BC94"/>
  <c r="AY94"/>
  <c i="8" r="J34"/>
  <c i="1" r="AW101"/>
  <c r="AT101"/>
  <c i="3" r="J34"/>
  <c i="1" r="AW96"/>
  <c r="AT96"/>
  <c i="3" r="J30"/>
  <c i="1" r="AG96"/>
  <c i="5" r="F34"/>
  <c i="1" r="BA98"/>
  <c i="6" r="F34"/>
  <c i="1" r="BA99"/>
  <c i="8" r="F34"/>
  <c i="1" r="BA101"/>
  <c r="BB94"/>
  <c r="W31"/>
  <c i="2" r="F34"/>
  <c i="1" r="BA95"/>
  <c i="4" r="F34"/>
  <c i="1" r="BA97"/>
  <c i="7" r="J34"/>
  <c i="1" r="AW100"/>
  <c r="AT100"/>
  <c r="BD94"/>
  <c r="W33"/>
  <c i="3" r="F34"/>
  <c i="1" r="BA96"/>
  <c i="4" r="J34"/>
  <c i="1" r="AW97"/>
  <c r="AT97"/>
  <c i="7" r="F34"/>
  <c i="1" r="BA100"/>
  <c r="AZ94"/>
  <c r="W29"/>
  <c i="4" l="1" r="P127"/>
  <c i="1" r="AU97"/>
  <c i="5" r="T127"/>
  <c r="P127"/>
  <c i="1" r="AU98"/>
  <c i="4" r="R127"/>
  <c i="7" r="BK126"/>
  <c r="J126"/>
  <c i="5" r="BK127"/>
  <c r="J127"/>
  <c r="J96"/>
  <c i="6" r="BK126"/>
  <c r="J126"/>
  <c r="J96"/>
  <c i="8" r="BK120"/>
  <c r="J120"/>
  <c r="J96"/>
  <c i="2" r="BK126"/>
  <c r="J126"/>
  <c i="1" r="AN96"/>
  <c i="3" r="J96"/>
  <c r="J39"/>
  <c i="7" r="J30"/>
  <c i="1" r="AG100"/>
  <c i="2" r="J30"/>
  <c i="1" r="AG95"/>
  <c r="AX94"/>
  <c i="4" r="J30"/>
  <c i="1" r="AG97"/>
  <c r="AN97"/>
  <c r="AV94"/>
  <c r="AK29"/>
  <c r="W32"/>
  <c r="BA94"/>
  <c r="AW94"/>
  <c r="AK30"/>
  <c i="7" l="1" r="J39"/>
  <c i="2" r="J39"/>
  <c i="7" r="J96"/>
  <c i="2" r="J96"/>
  <c i="4" r="J39"/>
  <c i="1" r="AN95"/>
  <c r="AN100"/>
  <c i="6" r="J30"/>
  <c i="1" r="AG99"/>
  <c r="AU94"/>
  <c r="AT94"/>
  <c i="8" r="J30"/>
  <c i="1" r="AG101"/>
  <c i="5" r="J30"/>
  <c i="1" r="AG98"/>
  <c r="AN98"/>
  <c r="W30"/>
  <c i="8" l="1" r="J39"/>
  <c i="6" r="J39"/>
  <c i="5" r="J39"/>
  <c i="1" r="AN99"/>
  <c r="AN101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<sst xmlns="http://schemas.openxmlformats.org/spreadsheetml/2006/main">
  <si>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</si>
  <si>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</si>
  <si>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</si>
  <si>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</si>
  <si>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</si>
  <si>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{a2cab465-25e5-4474-ba98-2cf04549a2bb}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</si>
  <si>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</si>
  <si>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</si>
  <si>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</si>
  <si>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</si>
  <si>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</si>
  <si>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</si>
  <si>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</si>
  <si>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</si>
  <si>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2024-07-23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</si>
  <si>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</si>
  <si>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</si>
  <si>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DS Benešov - Stavební úpravy dle aktualizace PBŘ</t>
  </si>
  <si>
    <t>KSO:</t>
  </si>
  <si>
    <t>CC-CZ:</t>
  </si>
  <si>
    <t>Místo:</t>
  </si>
  <si>
    <t>Villaniho 2130</t>
  </si>
  <si>
    <t>Datum:</t>
  </si>
  <si>
    <t>23. 7. 2024</t>
  </si>
  <si>
    <t>Zadavatel:</t>
  </si>
  <si>
    <t>IČ:</t>
  </si>
  <si>
    <t>DS Benešov, příspěvková organizace</t>
  </si>
  <si>
    <t>DIČ:</t>
  </si>
  <si>
    <t>Uchazeč:</t>
  </si>
  <si>
    <t>Vyplň údaj</t>
  </si>
  <si>
    <t>Projektant:</t>
  </si>
  <si>
    <t>ING. LUBOŠ BRANDEIS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</si>
  <si>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</si>
  <si>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</si>
  <si>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</si>
  <si>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</si>
  <si>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</si>
  <si>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</si>
  <si>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</si>
  <si>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</si>
  <si>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</si>
  <si>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</si>
  <si>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</si>
  <si>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</si>
  <si>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</si>
  <si>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</si>
  <si>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</si>
  <si>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</si>
  <si>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</si>
  <si>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</si>
  <si>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</si>
  <si>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</si>
  <si>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</si>
  <si>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</si>
  <si>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</si>
  <si>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</si>
  <si>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</si>
  <si>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</si>
  <si>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</si>
  <si>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</si>
  <si>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</si>
  <si>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</si>
  <si>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</si>
  <si>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</si>
  <si>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</si>
  <si>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</si>
  <si>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</si>
  <si>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</si>
  <si>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</si>
  <si>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</si>
  <si>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</si>
  <si>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</si>
  <si>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</si>
  <si>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</si>
  <si>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</si>
  <si>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</si>
  <si>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</si>
  <si>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</si>
  <si>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</si>
  <si>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</si>
  <si>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</si>
  <si>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výměna dveří 1NP</t>
  </si>
  <si>
    <t>STA</t>
  </si>
  <si>
    <t>1</t>
  </si>
  <si>
    <t>{41e6734f-504d-4f44-bade-d303dabae7eb}</t>
  </si>
  <si>
    <t>02</t>
  </si>
  <si>
    <t>výměna dveří 2NP</t>
  </si>
  <si>
    <t>{a75eca02-9bbd-4686-a56e-97b971164e6c}</t>
  </si>
  <si>
    <t>03</t>
  </si>
  <si>
    <t>výměna dveří 3NP</t>
  </si>
  <si>
    <t>{8347027a-4d9a-46bf-b59c-818551063d46}</t>
  </si>
  <si>
    <t>04</t>
  </si>
  <si>
    <t>výměna dveří 4NP</t>
  </si>
  <si>
    <t>{b833d6db-d235-46b1-8409-7124a870859b}</t>
  </si>
  <si>
    <t>05</t>
  </si>
  <si>
    <t>výměna dveří 5NP</t>
  </si>
  <si>
    <t>{acd2f410-6a19-4dd9-b204-00e624c88890}</t>
  </si>
  <si>
    <t>06</t>
  </si>
  <si>
    <t>výměna dveří 6NP</t>
  </si>
  <si>
    <t>{1e4ff34f-4f60-4a64-ab88-36e374aaa23a}</t>
  </si>
  <si>
    <t>07</t>
  </si>
  <si>
    <t>VRN</t>
  </si>
  <si>
    <t>{0273f9ad-ad39-4df5-bacf-fe2dd5807b94}</t>
  </si>
  <si>
    <t>KRYCÍ LIST SOUPISU PRACÍ</t>
  </si>
  <si>
    <t>Objekt:</t>
  </si>
  <si>
    <t>01 - výměna dveří 1NP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</si>
  <si>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</si>
  <si>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</si>
  <si>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</si>
  <si>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</si>
  <si>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</si>
  <si>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</si>
  <si>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</si>
  <si>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</si>
  <si>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</si>
  <si>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</si>
  <si>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</si>
  <si>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</si>
  <si>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766 - Konstrukce truhlářské</t>
  </si>
  <si>
    <t xml:space="preserve">    775 - Podlahy skládané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</si>
  <si>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</si>
  <si>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</si>
  <si>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</si>
  <si>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</si>
  <si>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</si>
  <si>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</si>
  <si>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</si>
  <si>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</si>
  <si>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</si>
  <si>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</si>
  <si>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</si>
  <si>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</si>
  <si>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</si>
  <si>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</si>
  <si>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</si>
  <si>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</si>
  <si>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</si>
  <si>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</si>
  <si>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</si>
  <si>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</si>
  <si>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342272245</t>
  </si>
  <si>
    <t>Příčka z pórobetonových hladkých tvárnic na tenkovrstvou maltu tl 150 mm</t>
  </si>
  <si>
    <t>m2</t>
  </si>
  <si>
    <t>CS ÚRS 2024 01</t>
  </si>
  <si>
    <t>4</t>
  </si>
  <si>
    <t>2</t>
  </si>
  <si>
    <t>-607426647</t>
  </si>
  <si>
    <t>VV</t>
  </si>
  <si>
    <t>"provedení dozdívek zárubní příčkovým zdivem YTONG a cementovou maltou tl. 150 mm v ploše 11 x 2 = 22 m2"</t>
  </si>
  <si>
    <t>22</t>
  </si>
  <si>
    <t>6</t>
  </si>
  <si>
    <t>Úpravy povrchů, podlahy a osazování výplní</t>
  </si>
  <si>
    <t>612131121</t>
  </si>
  <si>
    <t>Penetrační disperzní nátěr vnitřních stěn nanášený ručně</t>
  </si>
  <si>
    <t>496252208</t>
  </si>
  <si>
    <t>P</t>
  </si>
  <si>
    <t>Poznámka k položce:_x000d_
nové omítky v ploše do 50 m2 (jádrová omítka, perlinka, lepidlo, štuk)</t>
  </si>
  <si>
    <t>55</t>
  </si>
  <si>
    <t>612142001</t>
  </si>
  <si>
    <t>Pletivo sklovláknité vnitřních stěn vtlačené do tmelu</t>
  </si>
  <si>
    <t>1447840673</t>
  </si>
  <si>
    <t>612325302</t>
  </si>
  <si>
    <t>Vápenocementová štuková omítka ostění nebo nadpraží</t>
  </si>
  <si>
    <t>-1963174988</t>
  </si>
  <si>
    <t>5</t>
  </si>
  <si>
    <t>619991000R1</t>
  </si>
  <si>
    <t>D+M konstrukce zabraňující prostupu prachu a nečistot z řešené mistnosti (vč. demontáže), zajišťující prachotěsnost - PET příčky</t>
  </si>
  <si>
    <t>-1104388112</t>
  </si>
  <si>
    <t>80</t>
  </si>
  <si>
    <t>619991000R2</t>
  </si>
  <si>
    <t>Zednické přípomoce a opravy podlah</t>
  </si>
  <si>
    <t>kpl</t>
  </si>
  <si>
    <t>571030642</t>
  </si>
  <si>
    <t>9</t>
  </si>
  <si>
    <t>Ostatní konstrukce a práce, bourání</t>
  </si>
  <si>
    <t>7</t>
  </si>
  <si>
    <t>952901111</t>
  </si>
  <si>
    <t>Vyčištění budov bytové a občanské výstavby při výšce podlaží do 4 m</t>
  </si>
  <si>
    <t>2120056451</t>
  </si>
  <si>
    <t>8</t>
  </si>
  <si>
    <t>968072455</t>
  </si>
  <si>
    <t>Vybourání kovových dveřních zárubní pl do 2 m2</t>
  </si>
  <si>
    <t>-949701929</t>
  </si>
  <si>
    <t>3*0,6*1,97</t>
  </si>
  <si>
    <t>1*0,9*1,97</t>
  </si>
  <si>
    <t>Součet</t>
  </si>
  <si>
    <t>968072456</t>
  </si>
  <si>
    <t>Vybourání kovových dveřních zárubní pl přes 2 m2</t>
  </si>
  <si>
    <t>1260094825</t>
  </si>
  <si>
    <t>3*1,65*1,97</t>
  </si>
  <si>
    <t>2*1,65*1,97</t>
  </si>
  <si>
    <t>2*1,1*1,97</t>
  </si>
  <si>
    <t>997</t>
  </si>
  <si>
    <t>Přesun sutě</t>
  </si>
  <si>
    <t>10</t>
  </si>
  <si>
    <t>997013501</t>
  </si>
  <si>
    <t>Odvoz suti a vybouraných hmot na skládku nebo meziskládku do 1 km se složením</t>
  </si>
  <si>
    <t>t</t>
  </si>
  <si>
    <t>-333991496</t>
  </si>
  <si>
    <t>11</t>
  </si>
  <si>
    <t>997013509</t>
  </si>
  <si>
    <t>Příplatek k odvozu suti a vybouraných hmot na skládku ZKD 1 km přes 1 km</t>
  </si>
  <si>
    <t>-1814040074</t>
  </si>
  <si>
    <t>"odvoz suti na skládku do 15 km"</t>
  </si>
  <si>
    <t>2,041*(15-1)</t>
  </si>
  <si>
    <t>997013871</t>
  </si>
  <si>
    <t>Poplatek za uložení stavebního odpadu na recyklační skládce (skládkovné) směsného stavebního a demoličního kód odpadu 17 09 04</t>
  </si>
  <si>
    <t>-2142921292</t>
  </si>
  <si>
    <t>998</t>
  </si>
  <si>
    <t>Přesun hmot</t>
  </si>
  <si>
    <t>13</t>
  </si>
  <si>
    <t>998011009</t>
  </si>
  <si>
    <t>Přesun hmot pro budovy zděné s omezením mechanizace pro budovy v přes 6 do 12 m</t>
  </si>
  <si>
    <t>-1884952145</t>
  </si>
  <si>
    <t>14</t>
  </si>
  <si>
    <t>998011014</t>
  </si>
  <si>
    <t>Příplatek k přesunu hmot pro budovy zděné za zvětšený přesun do 500 m</t>
  </si>
  <si>
    <t>-1290181551</t>
  </si>
  <si>
    <t>PSV</t>
  </si>
  <si>
    <t>Práce a dodávky PSV</t>
  </si>
  <si>
    <t>766</t>
  </si>
  <si>
    <t>Konstrukce truhlářské</t>
  </si>
  <si>
    <t>15</t>
  </si>
  <si>
    <t>766660002R1</t>
  </si>
  <si>
    <t>Montáž dveřních křídel protipožárních se samozavíračem (vč. montáže kování) - 600L</t>
  </si>
  <si>
    <t>kus</t>
  </si>
  <si>
    <t>16</t>
  </si>
  <si>
    <t>816437957</t>
  </si>
  <si>
    <t>M</t>
  </si>
  <si>
    <t>61162000R1</t>
  </si>
  <si>
    <t>protipožární dveře 600 L vč. zárubně, samozavírače (viz specifikace v poznámce)</t>
  </si>
  <si>
    <t>32</t>
  </si>
  <si>
    <t>-351425422</t>
  </si>
  <si>
    <t xml:space="preserve">Poznámka k položce:_x000d_
600 L - dodávka a montáž protipožárních dveří dřevěných plných se samozavíračem,_x000d_
kouřotěsných, včetně zárubně, dveře velikosti 600/1970 mm L, požární odolnosti EI 30DP3 - C2,S_x000d_
kování klika - klika, vložkový zámek, pod dveřmi ocelová přechodová lišta šroubovaná _x000d_
do podlahy (nebo práh) barva dveří světle šedá, počet dveří: 3 ks_x000d_
POŽÁRNÍ ODOLNOST POŽÁRNÍHO UZÁVĚRU EI 30 DP3 - C2, S_x000d_
</t>
  </si>
  <si>
    <t>17</t>
  </si>
  <si>
    <t>766660002R3</t>
  </si>
  <si>
    <t>Montáž dveřních křídel protipožárních se samozavíračem (vč. montáže kování) - 900P</t>
  </si>
  <si>
    <t>-242841395</t>
  </si>
  <si>
    <t>18</t>
  </si>
  <si>
    <t>61162000R3</t>
  </si>
  <si>
    <t>protipožární dveře 900 P vč. zárubně, samozavírače (viz specifikace v poznámce)</t>
  </si>
  <si>
    <t>725526115</t>
  </si>
  <si>
    <t xml:space="preserve">Poznámka k položce:_x000d_
900 P - dodávka a montáž protipožárních dveří dřevěných plných se samozavíračem,_x000d_
kouřotěsných, včetně zárubně, dveře velikosti 900/1970 mm P, požární odolnosti EI 30DP3 - C2,S_x000d_
kování klika - klika, vložkový zámek, pod dveřmi ocelová přechodová lišta šroubovaná _x000d_
do podlahy (nebo práh) barva dveří světle šedá, počet dveří: 1 ks_x000d_
POŽÁRNÍ ODOLNOST POŽÁRNÍHO UZÁVĚRU EI 30 DP3 - C2, S_x000d_
</t>
  </si>
  <si>
    <t>19</t>
  </si>
  <si>
    <t>766660002R4</t>
  </si>
  <si>
    <t>Montáž dveřních křídel protipožárních se samozavíračem (vč. montáže kování) - 1100L</t>
  </si>
  <si>
    <t>-1511499547</t>
  </si>
  <si>
    <t>20</t>
  </si>
  <si>
    <t>61162000R4</t>
  </si>
  <si>
    <t>protipožární dveře 1100 L vč. zárubně, samozavírače (viz specifikace v poznámce)</t>
  </si>
  <si>
    <t>-657332024</t>
  </si>
  <si>
    <t xml:space="preserve">Poznámka k položce:_x000d_
1100 L - dodávka a montáž protipožárních dveří dřevěných plných kouřotěsných,_x000d_
samozavírač, včetně zárubně, dveře velikosti 1100/1970 mm L, požární odolnosti EI 30DP3 - C2,S_x000d_
kování klika - klika, vložkový zámek, pod dveřmi ocelová přechodová lišta šroubovaná _x000d_
do podlahy  barva dveří světle šedá, počet dveří: 1 ks_x000d_
POŽÁRNÍ ODOLNOST POŽÁRNÍHO UZÁVĚRU EI 30 DP3 - C2,S_x000d_
</t>
  </si>
  <si>
    <t>766660002R5</t>
  </si>
  <si>
    <t>Montáž dveřních křídel protipožárních se samozavíračem (vč. montáže kování) - 1100P</t>
  </si>
  <si>
    <t>1716900567</t>
  </si>
  <si>
    <t>61162000R5</t>
  </si>
  <si>
    <t>protipožární dveře 1100 P vč. zárubně, samozavírače (viz specifikace v poznámce)</t>
  </si>
  <si>
    <t>-1051303243</t>
  </si>
  <si>
    <t xml:space="preserve">Poznámka k položce:_x000d_
1100 P - dodávka a montáž protipožárních dveří dřevěných plných kouřotěsných,_x000d_
samozavírač, včetně zárubně, dveře velikosti 1100/1970 mm P, požární odolnosti EI 30DP3 - C2,S_x000d_
kování klika - klika, vložkový zámek, pod dveřmi ocelová přechodová lišta šroubovaná _x000d_
do podlahy  barva dveří světle šedá, počet dveří: 1 ks_x000d_
POŽÁRNÍ ODOLNOST POŽÁRNÍHO UZÁVĚRU EI 30 DP3 - C2,S_x000d_
</t>
  </si>
  <si>
    <t>23</t>
  </si>
  <si>
    <t>766660002R6.1</t>
  </si>
  <si>
    <t>2038512875</t>
  </si>
  <si>
    <t>24</t>
  </si>
  <si>
    <t>61162000R6.1</t>
  </si>
  <si>
    <t>-679096467</t>
  </si>
  <si>
    <t xml:space="preserve">Poznámka k položce:_x000d_
1100 P - dodávka a montáž protipožárních dveří dřevěných plných kouřotěsných,_x000d_
samozavírač, včetně zárubně, dveře velikosti 1100/1970 mm P, požární odolnosti EI 15DP3 - C2,S_x000d_
kování klika - klika, vložkový zámek, pod dveřmi ocelová přechodová lišta šroubovaná _x000d_
do podlahy  barva dveří světle šedá, počet dveří: 1 ks_x000d_
POŽÁRNÍ ODOLNOST POŽÁRNÍHO UZÁVĚRU EI 15 DP3 - C2,S_x000d_
</t>
  </si>
  <si>
    <t>25</t>
  </si>
  <si>
    <t>766660002R6.2</t>
  </si>
  <si>
    <t>Montáž dveřních křídel protipožárních (vč. montáže kování) - 1100P</t>
  </si>
  <si>
    <t>119598317</t>
  </si>
  <si>
    <t>26</t>
  </si>
  <si>
    <t>61162000R6.2</t>
  </si>
  <si>
    <t>protipožární dveře 1100 P vč. zárubně (viz specifikace v poznámce)</t>
  </si>
  <si>
    <t>872441581</t>
  </si>
  <si>
    <t xml:space="preserve">Poznámka k položce:_x000d_
1100 P - dodávka a montáž protipožárních dveří dřevěných plných kouřotěsných,_x000d_
 včetně zárubně, dveře velikosti 1100/1970 mm P, požární odolnosti EI 15DP3 - S,S_x000d_
kování klika - klika, vložkový zámek, pod dveřmi ocelová přechodová lišta šroubovaná _x000d_
do podlahy  barva dveří světle šedá, počet dveří: 1 ks_x000d_
POŽÁRNÍ ODOLNOST POŽÁRNÍHO UZÁVĚRU EI 15 DP3 - S_x000d_
</t>
  </si>
  <si>
    <t>27</t>
  </si>
  <si>
    <t>766660002R7</t>
  </si>
  <si>
    <t>Montáž dveřních křídel protipožárních se samozavíračem (vč. montáže kování) - 1600P</t>
  </si>
  <si>
    <t>799244</t>
  </si>
  <si>
    <t>28</t>
  </si>
  <si>
    <t>61162000R7</t>
  </si>
  <si>
    <t>protipožární dveře 1600 P vč. zárubně, samozavírače (viz specifikace v poznámce)</t>
  </si>
  <si>
    <t>557311823</t>
  </si>
  <si>
    <t xml:space="preserve">Poznámka k položce:_x000d_
1600 P - dodávka a montáž protipožárních dveří dřevěných plných se samozavíračem,_x000d_
včetně zárubně, dveře velikosti 1600/1970 mm P, požární odolnosti EI 30DP3 - C2,S_x000d_
kování klika - klika, vložkový zámek, pod dveřmi ocelová přechodová lišta šroubovaná _x000d_
do podlahy  barva dveří světle šedá, počet dveří: 1 ks_x000d_
POŽÁRNÍ ODOLNOST POŽÁRNÍHO UZÁVĚRU EI 30 DP3 - C2,S_x000d_
</t>
  </si>
  <si>
    <t>29</t>
  </si>
  <si>
    <t>766660002R8</t>
  </si>
  <si>
    <t>Montáž dveřních křídel protipožárních se samozavíračem (vč. montáže kování) - 1650P</t>
  </si>
  <si>
    <t>-1623899807</t>
  </si>
  <si>
    <t>30</t>
  </si>
  <si>
    <t>61162000R8</t>
  </si>
  <si>
    <t>protipožární dveře 1650 P vč. zárubně, samozavírače (viz specifikace v poznámce)</t>
  </si>
  <si>
    <t>1287552139</t>
  </si>
  <si>
    <t xml:space="preserve">Poznámka k položce:_x000d_
1650 P - dodávka a montáž protipožárních dveří dřevěných plných se samozavíračem,_x000d_
včetně zárubně, dveře velikosti 800/1970 mm P, požární odolnosti EI 60DP3 - C2,S_x000d_
kování klika - klika, vložkový zámek, pod dveřmi ocelová přechodová lišta šroubovaná _x000d_
do podlahy  barva dveří světle šedá, počet dveří: 1 ks_x000d_
POŽÁRNÍ ODOLNOST POŽÁRNÍHO UZÁVĚRU EI 60 DP3 - C2,S_x000d_
</t>
  </si>
  <si>
    <t>31</t>
  </si>
  <si>
    <t>766691914</t>
  </si>
  <si>
    <t>Vyvěšení nebo zavěšení dřevěných křídel dveří pl do 2 m2</t>
  </si>
  <si>
    <t>2058612266</t>
  </si>
  <si>
    <t xml:space="preserve">"demontáž a likvidace  protipožárních dřevěných  hladkých plných dveřních křídel velikosti 600/1970 mm"</t>
  </si>
  <si>
    <t xml:space="preserve">"demontáž a likvidace  protipožárních dřevěných  hladkých plných dveřních křídel velikosti 900/1970 mm"</t>
  </si>
  <si>
    <t>766691914R</t>
  </si>
  <si>
    <t>Vymontování u uschování vložkových zámků pro další použití</t>
  </si>
  <si>
    <t>-526248279</t>
  </si>
  <si>
    <t>4+1+3+3</t>
  </si>
  <si>
    <t>33</t>
  </si>
  <si>
    <t>766691915</t>
  </si>
  <si>
    <t>Vyvěšení nebo zavěšení dřevěných křídel dveří pl přes 2 m2</t>
  </si>
  <si>
    <t>-158190074</t>
  </si>
  <si>
    <t xml:space="preserve">"demontáž a likvidace  protipožárních dřevěných  hladkých plných dveřních křídel velikosti 1100/1970 mm"</t>
  </si>
  <si>
    <t xml:space="preserve">"demontáž a likvidace  protipožárních dřevěných  hladkých plných dveřních křídel velikosti 1650/1970 mm"</t>
  </si>
  <si>
    <t>34</t>
  </si>
  <si>
    <t>998766112</t>
  </si>
  <si>
    <t>Přesun hmot tonážní pro kce truhlářské s omezením mechanizace v objektech v přes 6 do 12 m</t>
  </si>
  <si>
    <t>1188737641</t>
  </si>
  <si>
    <t>35</t>
  </si>
  <si>
    <t>998766193</t>
  </si>
  <si>
    <t>Příplatek k přesunu hmot tonážnímu pro kce truhlářské za zvětšený přesun do 500 m</t>
  </si>
  <si>
    <t>178621606</t>
  </si>
  <si>
    <t>775</t>
  </si>
  <si>
    <t>Podlahy skládané</t>
  </si>
  <si>
    <t>36</t>
  </si>
  <si>
    <t>775429121</t>
  </si>
  <si>
    <t>Montáž podlahové lišty přechodové připevněné vruty</t>
  </si>
  <si>
    <t>m</t>
  </si>
  <si>
    <t>1064128710</t>
  </si>
  <si>
    <t>"přechodová lišta š. 25-40 mm"</t>
  </si>
  <si>
    <t>37</t>
  </si>
  <si>
    <t>55343116</t>
  </si>
  <si>
    <t>profil přechodový Al narážecí 40mm stříbro, zlato, champagne</t>
  </si>
  <si>
    <t>374902047</t>
  </si>
  <si>
    <t>11*1,08 'Přepočtené koeficientem množství</t>
  </si>
  <si>
    <t>784</t>
  </si>
  <si>
    <t>Dokončovací práce - malby a tapety</t>
  </si>
  <si>
    <t>38</t>
  </si>
  <si>
    <t>784111001</t>
  </si>
  <si>
    <t>Oprášení (ometení ) podkladu v místnostech v do 3,80 m</t>
  </si>
  <si>
    <t>1047447799</t>
  </si>
  <si>
    <t xml:space="preserve">Poznámka k položce:_x000d_
opravy maleb v místnostech a na chodbách u nových dveří otěruvzdorné akrylátové v celkové ploše do 120 m2 _x000d_
</t>
  </si>
  <si>
    <t>120</t>
  </si>
  <si>
    <t>39</t>
  </si>
  <si>
    <t>784111011</t>
  </si>
  <si>
    <t>Obroušení podkladu omítnutého v místnostech v do 3,80 m</t>
  </si>
  <si>
    <t>1271567685</t>
  </si>
  <si>
    <t>40</t>
  </si>
  <si>
    <t>784181101</t>
  </si>
  <si>
    <t>Základní akrylátová jednonásobná bezbarvá penetrace podkladu v místnostech v do 3,80 m</t>
  </si>
  <si>
    <t>1586803723</t>
  </si>
  <si>
    <t>41</t>
  </si>
  <si>
    <t>784211101</t>
  </si>
  <si>
    <t>Dvojnásobné bílé malby ze směsí za mokra výborně oděruvzdorných v místnostech v do 3,80 m</t>
  </si>
  <si>
    <t>1757705156</t>
  </si>
  <si>
    <t>02 - výměna dveří 2NP</t>
  </si>
  <si>
    <t>342272225</t>
  </si>
  <si>
    <t>Příčka z pórobetonových hladkých tvárnic na tenkovrstvou maltu tl 100 mm</t>
  </si>
  <si>
    <t>-1295144506</t>
  </si>
  <si>
    <t>"provedení dozdívek zárubní příčkovým zdivem YTONG a cementovou maltou tl. 100 mm v ploše do 10 m2"</t>
  </si>
  <si>
    <t>92097190</t>
  </si>
  <si>
    <t>"provedení dozdívek zárubní příčkovým zdivem YTONG a cementovou maltou tl. 150 mm v ploše 6 x 2 = 12 m2"</t>
  </si>
  <si>
    <t>-803600341</t>
  </si>
  <si>
    <t>50</t>
  </si>
  <si>
    <t>-628817765</t>
  </si>
  <si>
    <t>-1624603054</t>
  </si>
  <si>
    <t>-1867023112</t>
  </si>
  <si>
    <t>Zednické a elektrikářské přípomoce (přesuny vypínačů, kabelů atp.)</t>
  </si>
  <si>
    <t>-1629175968</t>
  </si>
  <si>
    <t>-1884329266</t>
  </si>
  <si>
    <t>-1396468300</t>
  </si>
  <si>
    <t>2*0,9*1,97</t>
  </si>
  <si>
    <t>1*0,6*1,97</t>
  </si>
  <si>
    <t>1*0,7*1,97</t>
  </si>
  <si>
    <t>1*0,8*1,97</t>
  </si>
  <si>
    <t>1001225317</t>
  </si>
  <si>
    <t>1*1,1*1,97</t>
  </si>
  <si>
    <t>-806463457</t>
  </si>
  <si>
    <t>-1462591487</t>
  </si>
  <si>
    <t>1,03*(15-1)</t>
  </si>
  <si>
    <t>-1058730284</t>
  </si>
  <si>
    <t>322735073</t>
  </si>
  <si>
    <t>-1556478349</t>
  </si>
  <si>
    <t>Montáž dveřních křídel (vč. montáže kování) - V 600 P</t>
  </si>
  <si>
    <t>2124958114</t>
  </si>
  <si>
    <t>dveře jednokřídlé dřevěné hladké plné 600/1970 - dle výběru investora (V 600 P)</t>
  </si>
  <si>
    <t>183684930</t>
  </si>
  <si>
    <t xml:space="preserve">Poznámka k položce:_x000d_
V 600 P - dodávka a montáž dřevěného hladkého plného bílého_x000d_
dveřního křídla 600/1970 mm - P do nové ocelové zárubně, _x000d_
kování a zámek přešroubovat z likvidovaných dveří_x000d_
</t>
  </si>
  <si>
    <t>Montáž dveřních křídel (vč. montáže kování) - V 700 P</t>
  </si>
  <si>
    <t>1404909218</t>
  </si>
  <si>
    <t>dřevěné dveře V 700 P vč. zárubně (viz specifikace v poznámce)</t>
  </si>
  <si>
    <t>877831491</t>
  </si>
  <si>
    <t xml:space="preserve">Poznámka k položce:_x000d_
V 700 P - dodávka a montáž dřevěného hladkého plného bílého_x000d_
dveřního křídla 700/1970 mm - P do nové ocelové zárubně, _x000d_
kování a zámek přešroubovat z likvidovaných dveří_x000d_
</t>
  </si>
  <si>
    <t>Montáž dveřních křídel (vč. montáže kování) - V 800 L</t>
  </si>
  <si>
    <t>-361964010</t>
  </si>
  <si>
    <t>dřevěné dveře V 800 L vč. zárubně (viz specifikace v poznámce)</t>
  </si>
  <si>
    <t>221778368</t>
  </si>
  <si>
    <t xml:space="preserve">Poznámka k položce:_x000d_
V 800 L - dodávka a montáž dřevěného hladkého plného bílého_x000d_
dveřního křídla 800/1970 mm - L do stávající ocelové zárubně, _x000d_
kování a zámek přešroubovat z likvidovaných dveří_x000d_
</t>
  </si>
  <si>
    <t>Montáž dveřních křídel protipožárních se samozavíračem (vč. montáže kování) - 2-900 L</t>
  </si>
  <si>
    <t>-1259057418</t>
  </si>
  <si>
    <t>protipožární dveře 2-900 L vč. zárubně, samozavírače (viz specifikace v poznámce)</t>
  </si>
  <si>
    <t>592387415</t>
  </si>
  <si>
    <t xml:space="preserve">Poznámka k položce:_x000d_
2 - 900 L - dodávka a montáž protipožárních dveří dřevěných plných se samozavíračem,_x000d_
kouřotěsných, včetně zárubně, dveře velikosti 900/1970 mm L, požární odolnosti EI 30DP3 - C2,S_x000d_
kování klika - klika, vložkový zámek, pod dveřmi ocelová přechodová lišta šroubovaná _x000d_
do podlahy (nebo práh) barva dveří světle šedá, počet dveří: 1 ks_x000d_
POŽÁRNÍ ODOLNOST POŽÁRNÍHO UZÁVĚRU EI 30 DP3 - C2, S_x000d_
</t>
  </si>
  <si>
    <t>766660002R6</t>
  </si>
  <si>
    <t>Montáž dveřních křídel protipožárních se samozavíračem (vč. montáže kování) - 5-900 L</t>
  </si>
  <si>
    <t>-1540686025</t>
  </si>
  <si>
    <t>61162000R6</t>
  </si>
  <si>
    <t>protipožární dveře 5-900 L vč. zárubně, samozavírače (viz specifikace v poznámce)</t>
  </si>
  <si>
    <t>2084283544</t>
  </si>
  <si>
    <t xml:space="preserve">Poznámka k položce:_x000d_
5 - 900 L - dodávka a montáž protipožárních dveří dřevěných plných se samozavíračem,_x000d_
kouřotěsných, včetně zárubně, dveře velikosti 900/1970 mm L, požární odolnosti EW 30DP3 - C2_x000d_
kování klika - klika, vložkový zámek, pod dveřmi ocelová přechodová lišta šroubovaná _x000d_
do podlahy (nebo práh) barva dveří světle šedá, počet dveří: 1 ks_x000d_
POŽÁRNÍ ODOLNOST POŽÁRNÍHO UZÁVĚRU EW 30 DP3 - C2_x000d_
</t>
  </si>
  <si>
    <t>Montáž dveřních křídel protipožárních se samozavíračem (vč. montáže kování) - 2-1100 P</t>
  </si>
  <si>
    <t>344492757</t>
  </si>
  <si>
    <t>protipožární dveře 2-1100 P vč. zárubně, samozavírače (viz specifikace v poznámce)</t>
  </si>
  <si>
    <t>1858892010</t>
  </si>
  <si>
    <t xml:space="preserve">Poznámka k položce:_x000d_
2 - 1100 P - dodávka a montáž protipožárních dveří dřevěných plných kouřotěsných,_x000d_
samozavírač, včetně zárubně, dveře velikosti 1100/1970 mm P, požární odolnosti EI 30DP3 - C2,S_x000d_
kování klika - klika, vložkový zámek, pod dveřmi ocelová přechodová lišta šroubovaná _x000d_
do podlahy  barva dveří světle šedá, počet dveří: 1 ks_x000d_
POŽÁRNÍ ODOLNOST POŽÁRNÍHO UZÁVĚRU EI 30 DP3 - C2,S_x000d_
</t>
  </si>
  <si>
    <t>-830024374</t>
  </si>
  <si>
    <t>"0,9*1,97" 2</t>
  </si>
  <si>
    <t>"0,6*1,97" 1</t>
  </si>
  <si>
    <t>"0,7*1,97" 1</t>
  </si>
  <si>
    <t>"0,8*1,97" 1</t>
  </si>
  <si>
    <t>368783381</t>
  </si>
  <si>
    <t>2+1+1+1+1</t>
  </si>
  <si>
    <t>1093976714</t>
  </si>
  <si>
    <t>"1,1*1,97" 1</t>
  </si>
  <si>
    <t>780200654</t>
  </si>
  <si>
    <t>-774407616</t>
  </si>
  <si>
    <t>1294103124</t>
  </si>
  <si>
    <t>-1884050086</t>
  </si>
  <si>
    <t>6*1,08 'Přepočtené koeficientem množství</t>
  </si>
  <si>
    <t>1417716925</t>
  </si>
  <si>
    <t>100</t>
  </si>
  <si>
    <t>1586754566</t>
  </si>
  <si>
    <t>-1557414180</t>
  </si>
  <si>
    <t>1790811714</t>
  </si>
  <si>
    <t>03 - výměna dveří 3NP</t>
  </si>
  <si>
    <t xml:space="preserve">    776 - Podlahy povlakové</t>
  </si>
  <si>
    <t xml:space="preserve">    783 - Dokončovací práce - nátěry</t>
  </si>
  <si>
    <t>317121101</t>
  </si>
  <si>
    <t>Montáž prefabrikovaných překladů délky do 1500 mm</t>
  </si>
  <si>
    <t>-1812304008</t>
  </si>
  <si>
    <t>59321101</t>
  </si>
  <si>
    <t>překlad železobetonový RZP vylehčený 1490x140x140mm</t>
  </si>
  <si>
    <t>-523926228</t>
  </si>
  <si>
    <t>317121101R1</t>
  </si>
  <si>
    <t xml:space="preserve">Aktivace nově osazených žb překladů </t>
  </si>
  <si>
    <t>595298030</t>
  </si>
  <si>
    <t>Poznámka k položce:_x000d_
podbetonování překladů betonem B20/25</t>
  </si>
  <si>
    <t>340236000R</t>
  </si>
  <si>
    <t>Provedení dozdívek a drobných zednických prací po osazení nových ocelových zárubních</t>
  </si>
  <si>
    <t>145610558</t>
  </si>
  <si>
    <t>1355917114</t>
  </si>
  <si>
    <t>"provedení dozdívek zárubní příčkovým zdivem YTONG a cementovou maltou tl. 150 mm v ploše 9 x 2 = 18 m2"</t>
  </si>
  <si>
    <t>298731736</t>
  </si>
  <si>
    <t>"vyspravení omítky po osazení nových ocelových zárubní"</t>
  </si>
  <si>
    <t>150</t>
  </si>
  <si>
    <t>"práce po osazení nového překladu: mezi předsíní C.2.14.1 a C.2.14.3 zvětšit stavební otvor na 1200/2000 mm a dodat překlad:"</t>
  </si>
  <si>
    <t>"nové omítky pro nové protipožární a standardní dveře (2-900P, 2-900L, 2-1100L, 2-1100P, 2-1450P, V600L, V800L, V900L, V1100L)"</t>
  </si>
  <si>
    <t>45</t>
  </si>
  <si>
    <t>-2044113845</t>
  </si>
  <si>
    <t>430969286</t>
  </si>
  <si>
    <t>-1940241972</t>
  </si>
  <si>
    <t>Poznámka k položce:_x000d_
Každá místnost, pro kterou bude prováděná výměna dveřích bude zajištěna konstrukcí proti úniku prachu a nečistot do zbyteku budovy (např. konstrukce z dřevěných profilů a fólie)</t>
  </si>
  <si>
    <t>26+70</t>
  </si>
  <si>
    <t>1321113445</t>
  </si>
  <si>
    <t>619991011</t>
  </si>
  <si>
    <t>Obalení samostatných konstrukcí a prvků fólií</t>
  </si>
  <si>
    <t>939378169</t>
  </si>
  <si>
    <t>Poznámka k položce:_x000d_
při malování - aby nedocházelo k zašpinění konstrukcí a vybevení</t>
  </si>
  <si>
    <t>642944121</t>
  </si>
  <si>
    <t>Osazování ocelových zárubní dodatečné pl do 2,5 m2</t>
  </si>
  <si>
    <t>-1109306273</t>
  </si>
  <si>
    <t>"pravá" 15</t>
  </si>
  <si>
    <t>"levá" 11</t>
  </si>
  <si>
    <t>55331439</t>
  </si>
  <si>
    <t>zárubeň jednokřídlá ocelová pro dodatečnou montáž tl stěny 110-150mm rozměru 1100/1970, 2100mm</t>
  </si>
  <si>
    <t>897650184</t>
  </si>
  <si>
    <t>Poznámka k položce:_x000d_
DZUP</t>
  </si>
  <si>
    <t>949101111</t>
  </si>
  <si>
    <t>Lešení pomocné pro objekty pozemních staveb s lešeňovou podlahou v do 1,9 m zatížení do 150 kg/m2</t>
  </si>
  <si>
    <t>-121307593</t>
  </si>
  <si>
    <t>Poznámka k položce:_x000d_
pomocné lešení nebo jiná konstrukce pro provedení stavebních úprav (bourání překladů, montáž překladů atp.)</t>
  </si>
  <si>
    <t>-1715542884</t>
  </si>
  <si>
    <t>962031013R1</t>
  </si>
  <si>
    <t>Příplatek za zajištění příčky při bourání kapes</t>
  </si>
  <si>
    <t>-781499451</t>
  </si>
  <si>
    <t>962031133</t>
  </si>
  <si>
    <t>Bourání příček nebo přizdívek z cihel pálených tl přes 100 do 150 mm</t>
  </si>
  <si>
    <t>-1020829574</t>
  </si>
  <si>
    <t>"mezi předsíní C.2.14.1 a C.2.14.3 zvětšit stavební otvor na 1200/2000 mm"</t>
  </si>
  <si>
    <t>1,2*2</t>
  </si>
  <si>
    <t>964011211</t>
  </si>
  <si>
    <t>Vybourání ŽB překladů prefabrikovaných dl do 3 m hmotnosti do 50 kg/m</t>
  </si>
  <si>
    <t>m3</t>
  </si>
  <si>
    <t>1906525953</t>
  </si>
  <si>
    <t>1,4*0,15*0,2*26</t>
  </si>
  <si>
    <t>-811086025</t>
  </si>
  <si>
    <t>26*0,9*1,97</t>
  </si>
  <si>
    <t>4*0,9*1,97</t>
  </si>
  <si>
    <t>1529037509</t>
  </si>
  <si>
    <t>4*1,1*1,97</t>
  </si>
  <si>
    <t>1*1,45*1,97</t>
  </si>
  <si>
    <t>973031325</t>
  </si>
  <si>
    <t>Vysekání kapes ve zdivu cihelném na MV nebo MVC pl do 0,10 m2 hl do 300 mm</t>
  </si>
  <si>
    <t>1951672605</t>
  </si>
  <si>
    <t>"bourání kapes ve zdivu pro osazení nových nosných překladů, předpokla dvelikosti kapsy: 0,15x0,25x0,3m"</t>
  </si>
  <si>
    <t>1824670857</t>
  </si>
  <si>
    <t>-787208934</t>
  </si>
  <si>
    <t>15,515*(15-1)</t>
  </si>
  <si>
    <t>580851823</t>
  </si>
  <si>
    <t>171758228</t>
  </si>
  <si>
    <t>608089958</t>
  </si>
  <si>
    <t>766491851</t>
  </si>
  <si>
    <t>Demontáž prahů dveří jednokřídlových</t>
  </si>
  <si>
    <t>1047818200</t>
  </si>
  <si>
    <t>766660002</t>
  </si>
  <si>
    <t>Montáž dveřních křídel otvíravých jednokřídlových š přes 0,8 m do ocelové zárubně</t>
  </si>
  <si>
    <t>513081860</t>
  </si>
  <si>
    <t>dveře jednokřídlé dřevěné hladké plné 1100x1970 - dle výběru investora</t>
  </si>
  <si>
    <t>1470193879</t>
  </si>
  <si>
    <t>766660002R01</t>
  </si>
  <si>
    <t>Montáž dveřních křídel protipožárních se samozavíračem (vč. montáže kování) - 2-900 P</t>
  </si>
  <si>
    <t>-2007981821</t>
  </si>
  <si>
    <t>61162000R01</t>
  </si>
  <si>
    <t>protipožární dveře jednokřídlé hladké plné 900x1970 - dle výběru investora - 2-900 P</t>
  </si>
  <si>
    <t>1798256930</t>
  </si>
  <si>
    <t xml:space="preserve">Poznámka k položce:_x000d_
2 - 900 P - dodávka a montáž protipožárních dveří dřevěných plných se samozavíračem,_x000d_
kouřotěsných, včetně zárubně, dveře velikosti 900/1970 mm P, požární odolnosti EI 30DP3 - C2,S_x000d_
kování klika - klika, vložkový zámek, pod dveřmi ocelová přechodová lišta šroubovaná _x000d_
do podlahy (nebo práh) barva dveří světle šedá, počet dveří: 1 ks_x000d_
POŽÁRNÍ ODOLNOST POŽÁRNÍHO UZÁVĚRU EI 30 DP3 - C2, S_x000d_
</t>
  </si>
  <si>
    <t>766660002R02</t>
  </si>
  <si>
    <t>1076386125</t>
  </si>
  <si>
    <t>61162000R02</t>
  </si>
  <si>
    <t>623002813</t>
  </si>
  <si>
    <t xml:space="preserve">Poznámka k položce:_x000d_
2 - 900 L - dodávka a montáž protipožárních dveří dřevěných plných se samozavíračem,_x000d_
kouřotěsných, včetně zárubně, dveře velikosti 900/1970 mm L, požární odolnosti EI 30DP3 - C2,S_x000d_
kování klika - klika, vložkový zámek, pod dveřmi ocelová přechodová lišta šroubovaná _x000d_
do podlahy (nebo práh) barva dveří světle šedá, počet dveří: 3 ks_x000d_
POŽÁRNÍ ODOLNOST POŽÁRNÍHO UZÁVĚRU EI 30 DP3 - C2, S_x000d_
</t>
  </si>
  <si>
    <t>766660002R03</t>
  </si>
  <si>
    <t>Montáž dveřních křídel protipožárních se samozavíračem (vč. montáže kování) - 2-1100 L</t>
  </si>
  <si>
    <t>106454160</t>
  </si>
  <si>
    <t>61162000R03</t>
  </si>
  <si>
    <t>protipožární dveře 2-1100 L vč. zárubně, samozavírače (viz specifikace v poznámce)</t>
  </si>
  <si>
    <t>1065384272</t>
  </si>
  <si>
    <t xml:space="preserve">Poznámka k položce:_x000d_
2 - 1100 L - dodávka a montáž protipožárních dveří dřevěných plných kouřotěsných,_x000d_
samozavírač, včetně zárubně, dveře velikosti 1100/1970 mm L, požární odolnosti EI 30DP3 - C2,S_x000d_
kování klika - klika, vložkový zámek, pod dveřmi ocelová přechodová lišta šroubovaná _x000d_
do podlahy  barva dveří světle šedá, počet dveří: 1 ks_x000d_
POŽÁRNÍ ODOLNOST POŽÁRNÍHO UZÁVĚRU EI 30 DP3 - C2,S_x000d_
</t>
  </si>
  <si>
    <t>766660002R04</t>
  </si>
  <si>
    <t>-1409642869</t>
  </si>
  <si>
    <t>61162000R04</t>
  </si>
  <si>
    <t>229135716</t>
  </si>
  <si>
    <t xml:space="preserve">Poznámka k položce:_x000d_
2 - 1100 P - dodávka a montáž protipožárních dveří dřevěných plných kouřotěsných,_x000d_
samozavírač, včetně zárubně, dveře velikosti 1100/1970 mm P, požární odolnosti EI 30DP3 - C2,S_x000d_
kování klika - klika, vložkový zámek, pod dveřmi ocelová přechodová lišta šroubovaná _x000d_
do podlahy  barva dveří světle šedá, počet dveří: 3 ks_x000d_
POŽÁRNÍ ODOLNOST POŽÁRNÍHO UZÁVĚRU EI 30 DP3 - C2,S_x000d_
</t>
  </si>
  <si>
    <t>766660002R05</t>
  </si>
  <si>
    <t>Montáž dveřních křídel protipožárních se samozavíračem (vč. montáže kování) - 2-1450 P</t>
  </si>
  <si>
    <t>607162699</t>
  </si>
  <si>
    <t>61162000R05</t>
  </si>
  <si>
    <t>protipožární dveře 2-1450 P vč. zárubně, samozavírače (viz specifikace v poznámce)</t>
  </si>
  <si>
    <t>-995755785</t>
  </si>
  <si>
    <t xml:space="preserve">Poznámka k položce:_x000d_
2 - 1450 P - dodávka a montáž protipožárních dveří dřevěných prosklených se samozavíračem,_x000d_
včetně zárubně, dveře velikosti 1450/1970 mm P (křídla 850 mm - 600 mm), _x000d_
požární odolnosti EI 30DP3 - C2,S kování klika - klika, vložkový zámek, pod dveřmi ocelová _x000d_
přechodová lišta šroubovaná do podlahy  barva dveří světle šedá, počet dveří: 1 ks_x000d_
POŽÁRNÍ ODOLNOST POŽÁRNÍHO UZÁVĚRU EI 30 DP3 - C2,S_x000d_
</t>
  </si>
  <si>
    <t>766660002R06</t>
  </si>
  <si>
    <t>Montáž dveřních křídel (vč. montáže kování) - V 600 L</t>
  </si>
  <si>
    <t>739756915</t>
  </si>
  <si>
    <t>61162000R06</t>
  </si>
  <si>
    <t>dveře V 600 L vč. zárubně (viz specifikace v poznámce)</t>
  </si>
  <si>
    <t>801967863</t>
  </si>
  <si>
    <t xml:space="preserve">Poznámka k položce:_x000d_
V 600 L - dodávka a montáž dřevěného hladkého plného bílého_x000d_
dveřního křídla 600/1970 mm - L do stávající ocelové zárubně, nový nátěr zárubně_x000d_
kování a zámek přešroubovat z likvidovaných dveří, počet: 1 ks_x000d_
</t>
  </si>
  <si>
    <t>42</t>
  </si>
  <si>
    <t>766660002R07</t>
  </si>
  <si>
    <t>-1480523490</t>
  </si>
  <si>
    <t>43</t>
  </si>
  <si>
    <t>dveře V 800 L vč. zárubně (viz specifikace v poznámce)</t>
  </si>
  <si>
    <t>-2211188</t>
  </si>
  <si>
    <t xml:space="preserve">Poznámka k položce:_x000d_
V 800 L - dodávka a montáž dřevěného hladkého plného bílého_x000d_
dveřního křídla 800/1970 mm - L do stávající ocelové zárubně, nový nátěr zárubně_x000d_
kování a zámek přešroubovat z likvidovaných dveří, počet: 1 ks_x000d_
</t>
  </si>
  <si>
    <t>44</t>
  </si>
  <si>
    <t>766660002R08</t>
  </si>
  <si>
    <t>Montáž dveřních křídel (vč. montáže kování) - V 900 L</t>
  </si>
  <si>
    <t>1334448189</t>
  </si>
  <si>
    <t>dveře V 900 L vč. zárubně (viz specifikace v poznámce)</t>
  </si>
  <si>
    <t>-1339327304</t>
  </si>
  <si>
    <t xml:space="preserve">Poznámka k položce:_x000d_
V 900 L - dodávka a montáž dřevěného hladkého plného bílého_x000d_
dveřního křídla 900/1970 mm - L do stávající ocelové zárubně, nový nátěr zárubně_x000d_
kování a zámek přešroubovat z likvidovaných dveří, počet: 1 ks_x000d_
</t>
  </si>
  <si>
    <t>46</t>
  </si>
  <si>
    <t>766660002R09</t>
  </si>
  <si>
    <t>Montáž dveřních křídel (vč. montáže kování) - V 1100 L</t>
  </si>
  <si>
    <t>262890358</t>
  </si>
  <si>
    <t>47</t>
  </si>
  <si>
    <t>61162000R09</t>
  </si>
  <si>
    <t>dveře V 1100 L vč. zárubně (viz specifikace v poznámce)</t>
  </si>
  <si>
    <t>902716813</t>
  </si>
  <si>
    <t xml:space="preserve">Poznámka k položce:_x000d_
V 1100 L - dodávka a montáž dřevěného hladkého plného bílého_x000d_
dveřního křídla 900/1970 mm - L do stávající ocelové zárubně, nový nátěr zárubně_x000d_
kování a zámek přešroubovat z likvidovaných dveří, počet: 1 ks_x000d_
</t>
  </si>
  <si>
    <t>48</t>
  </si>
  <si>
    <t>766660728R</t>
  </si>
  <si>
    <t>Montáž dveřního interiérového kování (klika/klika, zámek)</t>
  </si>
  <si>
    <t>-865573887</t>
  </si>
  <si>
    <t>49</t>
  </si>
  <si>
    <t>54931000R</t>
  </si>
  <si>
    <t>Kování dveřních křídel (klika/klika, zámek)</t>
  </si>
  <si>
    <t>ks</t>
  </si>
  <si>
    <t>929185255</t>
  </si>
  <si>
    <t>-1957679317</t>
  </si>
  <si>
    <t xml:space="preserve">"demontáž dveřních křídel 3np" </t>
  </si>
  <si>
    <t>26+(4+1+1+1)</t>
  </si>
  <si>
    <t>51</t>
  </si>
  <si>
    <t>-708769423</t>
  </si>
  <si>
    <t>26+4+1+4+1+1+1+1+1</t>
  </si>
  <si>
    <t>52</t>
  </si>
  <si>
    <t>-744619273</t>
  </si>
  <si>
    <t>1+(4+1+1)</t>
  </si>
  <si>
    <t>53</t>
  </si>
  <si>
    <t>904986772</t>
  </si>
  <si>
    <t>54</t>
  </si>
  <si>
    <t>-1712121532</t>
  </si>
  <si>
    <t>776</t>
  </si>
  <si>
    <t>Podlahy povlakové</t>
  </si>
  <si>
    <t>776111112</t>
  </si>
  <si>
    <t>Broušení betonového podkladu povlakových podlah</t>
  </si>
  <si>
    <t>-1139473534</t>
  </si>
  <si>
    <t>130</t>
  </si>
  <si>
    <t>56</t>
  </si>
  <si>
    <t>776111311</t>
  </si>
  <si>
    <t>Vysátí podkladu povlakových podlah</t>
  </si>
  <si>
    <t>1475912433</t>
  </si>
  <si>
    <t>57</t>
  </si>
  <si>
    <t>776121112</t>
  </si>
  <si>
    <t>Vodou ředitelná penetrace savého podkladu povlakových podlah</t>
  </si>
  <si>
    <t>1367712417</t>
  </si>
  <si>
    <t>58</t>
  </si>
  <si>
    <t>776141112</t>
  </si>
  <si>
    <t>Stěrka podlahová nivelační pro vyrovnání podkladu povlakových podlah pevnosti 20 MPa tl přes 3 do 5 mm</t>
  </si>
  <si>
    <t>406648599</t>
  </si>
  <si>
    <t>59</t>
  </si>
  <si>
    <t>776201812</t>
  </si>
  <si>
    <t>Demontáž lepených povlakových podlah s podložkou ručně</t>
  </si>
  <si>
    <t>-1088394316</t>
  </si>
  <si>
    <t>60</t>
  </si>
  <si>
    <t>776221111</t>
  </si>
  <si>
    <t>Lepení pásů z PVC standardním lepidlem</t>
  </si>
  <si>
    <t>624841113</t>
  </si>
  <si>
    <t>26*3</t>
  </si>
  <si>
    <t>61</t>
  </si>
  <si>
    <t>28411100R</t>
  </si>
  <si>
    <t>PVC vinyl dle výběru investora</t>
  </si>
  <si>
    <t>-436816022</t>
  </si>
  <si>
    <t>78*1,1 'Přepočtené koeficientem množství</t>
  </si>
  <si>
    <t>62</t>
  </si>
  <si>
    <t>776410811</t>
  </si>
  <si>
    <t>Odstranění soklíků a lišt pryžových nebo plastových</t>
  </si>
  <si>
    <t>-569186525</t>
  </si>
  <si>
    <t>1*26</t>
  </si>
  <si>
    <t>63</t>
  </si>
  <si>
    <t>776421312</t>
  </si>
  <si>
    <t>Montáž přechodových šroubovaných lišt</t>
  </si>
  <si>
    <t>1850603757</t>
  </si>
  <si>
    <t>1,2*26</t>
  </si>
  <si>
    <t>"lišty pro nové protipožární a standardní dveře (2-900P, 2-900L, 2-1100L, 2-1100P, 2-1450P, V600L, V800L, V900L, V1100L)"</t>
  </si>
  <si>
    <t>64</t>
  </si>
  <si>
    <t>55343110</t>
  </si>
  <si>
    <t>profil přechodový Al narážecí 30mm stříbro</t>
  </si>
  <si>
    <t>-1679965305</t>
  </si>
  <si>
    <t>10*1,02 'Přepočtené koeficientem množství</t>
  </si>
  <si>
    <t>65</t>
  </si>
  <si>
    <t>998776112</t>
  </si>
  <si>
    <t>Přesun hmot tonážní pro podlahy povlakové s omezením mechanizace v objektech v přes 6 do 12 m</t>
  </si>
  <si>
    <t>473662309</t>
  </si>
  <si>
    <t>66</t>
  </si>
  <si>
    <t>998776193</t>
  </si>
  <si>
    <t>Příplatek k přesunu hmot tonážnímu pro podlahy povlakové za zvětšený přesun do 500 m</t>
  </si>
  <si>
    <t>720563403</t>
  </si>
  <si>
    <t>783</t>
  </si>
  <si>
    <t>Dokončovací práce - nátěry</t>
  </si>
  <si>
    <t>67</t>
  </si>
  <si>
    <t>783101403</t>
  </si>
  <si>
    <t>Oprášení podkladu truhlářských konstrukcí před provedením nátěru</t>
  </si>
  <si>
    <t>826444279</t>
  </si>
  <si>
    <t>"nátěr dřevěných dveří"</t>
  </si>
  <si>
    <t>26*1,1*2*2*1,1</t>
  </si>
  <si>
    <t>68</t>
  </si>
  <si>
    <t>783113101</t>
  </si>
  <si>
    <t>Jednonásobný napouštěcí syntetický nátěr truhlářských konstrukcí</t>
  </si>
  <si>
    <t>-1644885941</t>
  </si>
  <si>
    <t>69</t>
  </si>
  <si>
    <t>783117101</t>
  </si>
  <si>
    <t>Krycí jednonásobný syntetický nátěr truhlářských konstrukcí</t>
  </si>
  <si>
    <t>-72603682</t>
  </si>
  <si>
    <t>70</t>
  </si>
  <si>
    <t>783301311</t>
  </si>
  <si>
    <t>Odmaštění zámečnických konstrukcí vodou ředitelným odmašťovačem</t>
  </si>
  <si>
    <t>160703558</t>
  </si>
  <si>
    <t>"nátěr nových ocelových zárubní"</t>
  </si>
  <si>
    <t>0,15*(2*2+1,1)*1,3*26</t>
  </si>
  <si>
    <t>71</t>
  </si>
  <si>
    <t>783301401</t>
  </si>
  <si>
    <t>Ometení zámečnických konstrukcí</t>
  </si>
  <si>
    <t>-1803398415</t>
  </si>
  <si>
    <t>72</t>
  </si>
  <si>
    <t>783314101</t>
  </si>
  <si>
    <t>Základní jednonásobný syntetický nátěr zámečnických konstrukcí</t>
  </si>
  <si>
    <t>-1289383337</t>
  </si>
  <si>
    <t>73</t>
  </si>
  <si>
    <t>783315103</t>
  </si>
  <si>
    <t>Mezinátěr jednonásobný syntetický samozákladující zámečnických konstrukcí</t>
  </si>
  <si>
    <t>-81276158</t>
  </si>
  <si>
    <t>74</t>
  </si>
  <si>
    <t>783317105</t>
  </si>
  <si>
    <t>Krycí jednonásobný syntetický samozákladující nátěr zámečnických konstrukcí</t>
  </si>
  <si>
    <t>176340451</t>
  </si>
  <si>
    <t>75</t>
  </si>
  <si>
    <t>360882580</t>
  </si>
  <si>
    <t>"vyspravení omítky po osazení nových ocelových zárubní, předpoklad 1m2 na dveře z každé strany"</t>
  </si>
  <si>
    <t>1*2*26</t>
  </si>
  <si>
    <t>"opravy maleb a v pokojích"</t>
  </si>
  <si>
    <t>320</t>
  </si>
  <si>
    <t>"nové malby pro nové protipožární a standardní dveře (2-900P, 2-900L, 2-1100L, 2-1100P, 2-1450P, V600L, V800L, V900L, V1100L)"</t>
  </si>
  <si>
    <t>76</t>
  </si>
  <si>
    <t>-1127134739</t>
  </si>
  <si>
    <t>77</t>
  </si>
  <si>
    <t>-833745088</t>
  </si>
  <si>
    <t>78</t>
  </si>
  <si>
    <t>-541198278</t>
  </si>
  <si>
    <t>04 - výměna dveří 4NP</t>
  </si>
  <si>
    <t>-632171557</t>
  </si>
  <si>
    <t>-1064915400</t>
  </si>
  <si>
    <t>-1886264107</t>
  </si>
  <si>
    <t>89797891</t>
  </si>
  <si>
    <t>1341966464</t>
  </si>
  <si>
    <t>-1012314157</t>
  </si>
  <si>
    <t>"práce po osazení nového překladu: zvětšení stavebního otvoru na 1200/2000 mm a dodat překlad:"</t>
  </si>
  <si>
    <t>-789358423</t>
  </si>
  <si>
    <t>-1367110372</t>
  </si>
  <si>
    <t>"práce po osazení nového překladu: mezi předsíní zvětšit stavební otvor na 1200/2000 mm a dodat překlad:"</t>
  </si>
  <si>
    <t>D+M konstrukce zabraňující prostupu prachu a nečistot z řešené mistnosti (vč. demontáže), zajišťující prachotěsnost</t>
  </si>
  <si>
    <t>-400484202</t>
  </si>
  <si>
    <t>1266735831</t>
  </si>
  <si>
    <t>-1314084036</t>
  </si>
  <si>
    <t>-644031772</t>
  </si>
  <si>
    <t>1690952393</t>
  </si>
  <si>
    <t>-1403565633</t>
  </si>
  <si>
    <t>-1227236466</t>
  </si>
  <si>
    <t>-1500576999</t>
  </si>
  <si>
    <t>91977647</t>
  </si>
  <si>
    <t>"mezi předsíní zvětšit stavební otvor na 1200/2000 mm"</t>
  </si>
  <si>
    <t>524915737</t>
  </si>
  <si>
    <t>-2141290191</t>
  </si>
  <si>
    <t>566597246</t>
  </si>
  <si>
    <t>1545745899</t>
  </si>
  <si>
    <t>-1146296967</t>
  </si>
  <si>
    <t>-363053164</t>
  </si>
  <si>
    <t>372352360</t>
  </si>
  <si>
    <t>-943371333</t>
  </si>
  <si>
    <t>-703420821</t>
  </si>
  <si>
    <t>-102149347</t>
  </si>
  <si>
    <t>-100459410</t>
  </si>
  <si>
    <t>-499305295</t>
  </si>
  <si>
    <t>72153265</t>
  </si>
  <si>
    <t>-870730713</t>
  </si>
  <si>
    <t>-1815083237</t>
  </si>
  <si>
    <t>1581310059</t>
  </si>
  <si>
    <t>-1475067035</t>
  </si>
  <si>
    <t>322849802</t>
  </si>
  <si>
    <t>2001215129</t>
  </si>
  <si>
    <t>1580123603</t>
  </si>
  <si>
    <t>-1761408068</t>
  </si>
  <si>
    <t>947355580</t>
  </si>
  <si>
    <t>-136217723</t>
  </si>
  <si>
    <t>367938887</t>
  </si>
  <si>
    <t>2114203576</t>
  </si>
  <si>
    <t>-280663797</t>
  </si>
  <si>
    <t>1058470893</t>
  </si>
  <si>
    <t>1951673615</t>
  </si>
  <si>
    <t>1094366221</t>
  </si>
  <si>
    <t>-1300652229</t>
  </si>
  <si>
    <t>838167504</t>
  </si>
  <si>
    <t>-182485929</t>
  </si>
  <si>
    <t>-549092390</t>
  </si>
  <si>
    <t xml:space="preserve">"demontáž dveřních křídel 4np" </t>
  </si>
  <si>
    <t>-932793149</t>
  </si>
  <si>
    <t>965281180</t>
  </si>
  <si>
    <t>1873150093</t>
  </si>
  <si>
    <t>-1915703201</t>
  </si>
  <si>
    <t>1447875501</t>
  </si>
  <si>
    <t>2029786473</t>
  </si>
  <si>
    <t>-515805684</t>
  </si>
  <si>
    <t>-600745765</t>
  </si>
  <si>
    <t>1309673310</t>
  </si>
  <si>
    <t>-1907726361</t>
  </si>
  <si>
    <t>-1583630947</t>
  </si>
  <si>
    <t>-275866702</t>
  </si>
  <si>
    <t>-1341158794</t>
  </si>
  <si>
    <t>-1530102231</t>
  </si>
  <si>
    <t>1351500643</t>
  </si>
  <si>
    <t>-1224062670</t>
  </si>
  <si>
    <t>1967049504</t>
  </si>
  <si>
    <t>-327235581</t>
  </si>
  <si>
    <t>-1514627225</t>
  </si>
  <si>
    <t>-509908663</t>
  </si>
  <si>
    <t>1847555717</t>
  </si>
  <si>
    <t>-1589688862</t>
  </si>
  <si>
    <t>-1143689268</t>
  </si>
  <si>
    <t>91456652</t>
  </si>
  <si>
    <t>1960875719</t>
  </si>
  <si>
    <t>1060625317</t>
  </si>
  <si>
    <t>1467273264</t>
  </si>
  <si>
    <t>-1029463750</t>
  </si>
  <si>
    <t>05 - výměna dveří 5NP</t>
  </si>
  <si>
    <t>-1137134644</t>
  </si>
  <si>
    <t>1923067182</t>
  </si>
  <si>
    <t>1325843382</t>
  </si>
  <si>
    <t>-475531671</t>
  </si>
  <si>
    <t>-1276449174</t>
  </si>
  <si>
    <t>1268733751</t>
  </si>
  <si>
    <t>823413507</t>
  </si>
  <si>
    <t>5*0,9*1,97</t>
  </si>
  <si>
    <t>1184453690</t>
  </si>
  <si>
    <t>3*1,1*1,97</t>
  </si>
  <si>
    <t>2146293607</t>
  </si>
  <si>
    <t>-1715527412</t>
  </si>
  <si>
    <t>3,321*(15-1)</t>
  </si>
  <si>
    <t>-1634182622</t>
  </si>
  <si>
    <t>250916481</t>
  </si>
  <si>
    <t>2143791908</t>
  </si>
  <si>
    <t>Montáž dveřních křídel do stávající zárubně (vč. přešroubování kování a zámku z demntovaných dveří) - V 600 L</t>
  </si>
  <si>
    <t>2079986814</t>
  </si>
  <si>
    <t>hladké plné bílé dveře V 600 L (600/1970)</t>
  </si>
  <si>
    <t>1106201898</t>
  </si>
  <si>
    <t>766660002R2</t>
  </si>
  <si>
    <t>Montáž dveřních křídel do stávající zárubně (vč. přešroubování kování a zámku z demntovaných dveří) - V 800 L</t>
  </si>
  <si>
    <t>515980561</t>
  </si>
  <si>
    <t>61162000R2</t>
  </si>
  <si>
    <t>hladké plné bílé dveře V 800 L (800/1970)</t>
  </si>
  <si>
    <t>471342752</t>
  </si>
  <si>
    <t>766660002R3.1</t>
  </si>
  <si>
    <t>Montáž dveřních křídel do stávající zárubně (vč. přešroubování kování a zámku z demntovaných dveří) - V 900 P</t>
  </si>
  <si>
    <t>-935229644</t>
  </si>
  <si>
    <t>61162000R3.1</t>
  </si>
  <si>
    <t>hladké plné bílé dveře V 900 P (900/1970)</t>
  </si>
  <si>
    <t>-338695543</t>
  </si>
  <si>
    <t>766660002R4.1</t>
  </si>
  <si>
    <t>Montáž dveřních křídel do stávající zárubně (vč. přešroubování kování a zámku z demntovaných dveří) - V 900 L</t>
  </si>
  <si>
    <t>1813758876</t>
  </si>
  <si>
    <t>61162000R4.1</t>
  </si>
  <si>
    <t>hladké plné bílé dveře V 900 L (900/1970)</t>
  </si>
  <si>
    <t>78263199</t>
  </si>
  <si>
    <t>766660002R5.1</t>
  </si>
  <si>
    <t>Montáž dveřních křídel do stávající zárubně (vč. přešroubování kování a zámku z demntovaných dveří) - V 1100 P</t>
  </si>
  <si>
    <t>24670277</t>
  </si>
  <si>
    <t>61162000R5.1</t>
  </si>
  <si>
    <t>hladké plné bílé dveře V 1100 P (1100/1970)</t>
  </si>
  <si>
    <t>-132535766</t>
  </si>
  <si>
    <t>Montáž dveřních křídel do stávající zárubně (vč. přešroubování kování a zámku z demntovaných dveří) - V 1100 L</t>
  </si>
  <si>
    <t>-1056775892</t>
  </si>
  <si>
    <t>hladké plné bílé dveře V 1100 L (1100/1970)</t>
  </si>
  <si>
    <t>-702549620</t>
  </si>
  <si>
    <t>766660002R7.1</t>
  </si>
  <si>
    <t>Montáž dveřních křídel protipožárních se samozavíračem (vč. montáže kování a zárubně) - 2 900 P</t>
  </si>
  <si>
    <t>-50611362</t>
  </si>
  <si>
    <t>61162000R7.1</t>
  </si>
  <si>
    <t>protipožární dveře 2 900 P vč. zárubně, samozavírače (viz specifikace v poznámce)</t>
  </si>
  <si>
    <t>-699693976</t>
  </si>
  <si>
    <t>Poznámka k položce:_x000d_
900 P - dodávka a montáž protipožárních dveří dřevěných plných se samozavíračem, kouřotěsných, včetně zárubně, dveře velikosti 900/1970 mm P, požární odolnosti EI 30DP3 – C2,S, kování klika - klika, vložkový zámek, pod dveřmi ocelová přechodová lišta šroubovaná do podlahy (nebo práh) barva dveří světle šedá</t>
  </si>
  <si>
    <t>766660002R7.11</t>
  </si>
  <si>
    <t>Montáž dveřních křídel protipožárních se samozavíračem (vč. montáže kování a zárubně) - 2 900 L</t>
  </si>
  <si>
    <t>328059054</t>
  </si>
  <si>
    <t>61162000R7.11</t>
  </si>
  <si>
    <t>protipožární dveře 2 900 L vč. zárubně, samozavírače (viz specifikace v poznámce)</t>
  </si>
  <si>
    <t>931957520</t>
  </si>
  <si>
    <t>Poznámka k položce:_x000d_
900 L - dodávka a montáž protipožárních dveří dřevěných plných se samozavíračem, kouřotěsných, včetně zárubně, dveře velikosti 900/1970 mm P, požární odolnosti EI 30DP3 – C2,S, kování klika - klika, vložkový zámek, pod dveřmi ocelová přechodová lišta šroubovaná do podlahy (nebo práh) barva dveří světle šedá</t>
  </si>
  <si>
    <t>766660002R8.1</t>
  </si>
  <si>
    <t xml:space="preserve">Montáž dveřních křídel protipožárních se samozavíračem (vč. montáže kován a zárubněí) - 2 1100L </t>
  </si>
  <si>
    <t>95854370</t>
  </si>
  <si>
    <t>61162000R8.1</t>
  </si>
  <si>
    <t>-790069096</t>
  </si>
  <si>
    <t xml:space="preserve">Poznámka k položce:_x000d_
2 - 1100 L - dodávka a montáž protipožárních dveří dřevěných plných kouřotěsných,_x000d_
samozavírač, včetně zárubně, dveře velikosti 1100/1970 mm L, požární odolnosti EI 30DP3 – C2,S, kování klika - klika, vložkový zámek, pod dveřmi ocelová přechodová lišta šroubovaná do podlahy  barva dveří světle šedá_x000d_
</t>
  </si>
  <si>
    <t>613255849</t>
  </si>
  <si>
    <t>-854027323</t>
  </si>
  <si>
    <t>766660002R8.11</t>
  </si>
  <si>
    <t>Montáž dveřních křídel protipožárních se samozavíračem (vč. montáže kován a zárubněí) - 2 1100 P</t>
  </si>
  <si>
    <t>516648334</t>
  </si>
  <si>
    <t>61162000R8.11</t>
  </si>
  <si>
    <t>343150133</t>
  </si>
  <si>
    <t xml:space="preserve">Poznámka k položce:_x000d_
2 - 1100 P - dodávka a montáž protipožárních dveří dřevěných plných kouřotěsných,_x000d_
samozavírač, včetně zárubně, dveře velikosti 1100/1970 mm L, požární odolnosti EI 30DP3 – C2,S, kování klika - klika, vložkový zámek, pod dveřmi ocelová přechodová lišta šroubovaná do podlahy  barva dveří světle šedá_x000d_
</t>
  </si>
  <si>
    <t>766660002R9.1</t>
  </si>
  <si>
    <t>Montáž dveřních křídel protipožárních se samozavíračem (vč. montáže kován a zárubněí) - 2 1450 P</t>
  </si>
  <si>
    <t>-1925607030</t>
  </si>
  <si>
    <t>61162000R9.1</t>
  </si>
  <si>
    <t>-2009014123</t>
  </si>
  <si>
    <t>Poznámka k položce:_x000d_
2 _ 1450P _ dodávka amontáž protipožárních dveří dřevěných prosklenýcht se samozavíračem,_x000d_
včetně zárubně, dveře velikosti 1450/1970 mm P (křídla 850 mm - 600 mm),_x000d_
požární oodolnosti EI 30 DP3-C2,S kovaní klika - klika, vložkový zámek, pod dveřmi ocelová přechodová lišta šroubovaná do podlahy, barva dbeří světle šedá</t>
  </si>
  <si>
    <t>-722205122</t>
  </si>
  <si>
    <t>"standartní dveře"</t>
  </si>
  <si>
    <t>1+1+1+1</t>
  </si>
  <si>
    <t>"protipožární dveře"</t>
  </si>
  <si>
    <t>Vymontování u uschování kování a vložkových zámků pro další použití</t>
  </si>
  <si>
    <t>-1135055117</t>
  </si>
  <si>
    <t>1+1+1+1+11+9</t>
  </si>
  <si>
    <t>-865179252</t>
  </si>
  <si>
    <t>11+9</t>
  </si>
  <si>
    <t>1153690603</t>
  </si>
  <si>
    <t>-19632653</t>
  </si>
  <si>
    <t>1555470424</t>
  </si>
  <si>
    <t>1752747112</t>
  </si>
  <si>
    <t>11*1,02 'Přepočtené koeficientem množství</t>
  </si>
  <si>
    <t>995308111</t>
  </si>
  <si>
    <t>1004163098</t>
  </si>
  <si>
    <t>-503358190</t>
  </si>
  <si>
    <t>-1868460734</t>
  </si>
  <si>
    <t>06 - výměna dveří 6NP</t>
  </si>
  <si>
    <t>-118365915</t>
  </si>
  <si>
    <t>"provedení dozdívek zárubní příčkovým zdivem YTONG a cementovou maltou tl. 150 mm v ploše 14 x 2 = 28 m2"</t>
  </si>
  <si>
    <t>1413307962</t>
  </si>
  <si>
    <t>-795943393</t>
  </si>
  <si>
    <t>-1588216762</t>
  </si>
  <si>
    <t>1334138912</t>
  </si>
  <si>
    <t>-129232209</t>
  </si>
  <si>
    <t>219080998</t>
  </si>
  <si>
    <t>1623233555</t>
  </si>
  <si>
    <t>6*0,8*1,97</t>
  </si>
  <si>
    <t>3*0,9*1,97</t>
  </si>
  <si>
    <t>1*0,7*1,4</t>
  </si>
  <si>
    <t>1*0,9*0,9</t>
  </si>
  <si>
    <t>1*0,77*1,6</t>
  </si>
  <si>
    <t>1573409963</t>
  </si>
  <si>
    <t>-1905890265</t>
  </si>
  <si>
    <t>868842762</t>
  </si>
  <si>
    <t>2,146*(15-1)</t>
  </si>
  <si>
    <t>1677738458</t>
  </si>
  <si>
    <t>-1433771866</t>
  </si>
  <si>
    <t>-27738957</t>
  </si>
  <si>
    <t>766660002R0.11</t>
  </si>
  <si>
    <t>1983232748</t>
  </si>
  <si>
    <t>61162000R0.11</t>
  </si>
  <si>
    <t>dveře V 600 P vč. zárubně (viz specifikace v poznámce)</t>
  </si>
  <si>
    <t>119767333</t>
  </si>
  <si>
    <t>Poznámka k položce:_x000d_
v 600 P _ dodávka-a montéž dřevěného hladkého plného bílého_x000d_
dveřního křídla 600l1970mm - P do nové ocelové zánbné,nátér zárubně_x000d_
kování a zámek přešroubovat z likvidovaných dveří</t>
  </si>
  <si>
    <t>766660002R0.12</t>
  </si>
  <si>
    <t>-1155642775</t>
  </si>
  <si>
    <t>61162000R0.12</t>
  </si>
  <si>
    <t>756391086</t>
  </si>
  <si>
    <t>Poznámka k položce:_x000d_
900 L _ dodávka a montáž dřevěného hladkého plného bílého_x000d_
dveřního křjdla 900/1970 _ L do stávající ocelorré zárubné,_x000d_
kovaní a zámek přešroubovat z likvidovaných dveří, počet: 1 ks</t>
  </si>
  <si>
    <t>766660002R1.11</t>
  </si>
  <si>
    <t>Montáž dveřních křídel protipožárních se samozavíračem (vč. montáže kování) - 9-900L</t>
  </si>
  <si>
    <t>152110894</t>
  </si>
  <si>
    <t>61162000R1.11</t>
  </si>
  <si>
    <t>protipožární dveře 9-900 L vč. zárubně, samozavírače (viz specifikace v poznámce)</t>
  </si>
  <si>
    <t>-1481315716</t>
  </si>
  <si>
    <t>Poznámka k položce:_x000d_
9-900 L - dodávka a montáž protipožárních dveří ocelových plných se samozavíračem, kouřotěsných včetně zárubně, dveře velikosti 900/1970 mm L, požární odolnosti EW 60DP1 – C2,S, kování klika - klika, vložkový zámek, pod dveřmi ocelová přechodová lišta šroubovaná do podlahy, barva dveří světle šedá</t>
  </si>
  <si>
    <t>766660002R10.11</t>
  </si>
  <si>
    <t>Montáž dveřních křídel protipožárních se samozavíračem (vč. montáže kování) - 6-900 P</t>
  </si>
  <si>
    <t>577467563</t>
  </si>
  <si>
    <t>61162000R10.11</t>
  </si>
  <si>
    <t>protipožární dveře 6-900 P vč. zárubně, samozavírače (viz specifikace v poznámce)</t>
  </si>
  <si>
    <t>1330605260</t>
  </si>
  <si>
    <t xml:space="preserve">Poznámka k položce:_x000d_
6 - 900 P - dodávka a montáž protipožárních dveří dřevěných plných se samozavíračem, včetně zárubně, dveře velikosti 900/1970 mm P, požární odolnosti EW 15DP3 – C2, kování klika - klika, vložkový zámek, pod dveřmi ocelová přechodová lišta šroubovaná do podlahy  barva dveří světle šedá</t>
  </si>
  <si>
    <t>766660002R2.11</t>
  </si>
  <si>
    <t>Montáž dveřních křídel protipožárních se samozavíračem (vč. montáže kování) - 8-800L</t>
  </si>
  <si>
    <t>2056502571</t>
  </si>
  <si>
    <t>61162000R2.11</t>
  </si>
  <si>
    <t>protipožární dveře 8-800 L vč. zárubně, samozavírače (viz specifikace v poznámce)</t>
  </si>
  <si>
    <t>738430501</t>
  </si>
  <si>
    <t>Poznámka k položce:_x000d_
8 - 800 L - dodávka a montáž protipožárních dveří ocelových plných se samozavíračem, včetně zárubně, dveře velikosti 900/1970 mm L, požární odolnosti EW 60DP1 – C2, kování klika - klika, vložkový zámek, pod dveřmi ocelová přechodová lišta šroubovaná do podlahy, barva dveří světle šedá</t>
  </si>
  <si>
    <t>766660002R3.11</t>
  </si>
  <si>
    <t>Montáž dveřních křídel protipožárních (vč. montáže kování) - ATYP-900 L</t>
  </si>
  <si>
    <t>-1145525047</t>
  </si>
  <si>
    <t>61162000R3.11</t>
  </si>
  <si>
    <t>protipožární dveře ATYP 900 L vč. zárubně, samozavírače (viz specifikace v poznámce)</t>
  </si>
  <si>
    <t>1399736539</t>
  </si>
  <si>
    <t xml:space="preserve">Poznámka k položce:_x000d_
ATYP- 900 L - dodávka a montáž protipožárního ocelového uzávěru plného hladkého včetně rámu,  velikost uzávěru 900/900 mm L (doměřit na místě !!!), požární odolnost EW 30 DP1, kování klika - klika, uzavíratelný vložkovým zámkem, barva světle šedá</t>
  </si>
  <si>
    <t>766660002R4.11</t>
  </si>
  <si>
    <t>Montáž dveřních křídel protipožárních (vč. montáže kování) - ATYP 770 P</t>
  </si>
  <si>
    <t>-648200888</t>
  </si>
  <si>
    <t>61162000R4.11</t>
  </si>
  <si>
    <t>protipožární dveře ATYP 770 P vč. zárubně (viz specifikace v poznámce)</t>
  </si>
  <si>
    <t>-839124892</t>
  </si>
  <si>
    <t xml:space="preserve">Poznámka k položce:_x000d_
ATYP- 770 P - dodávka a montáž protipožárního ocelového uzávěru plného hladkého včetně rámu,  velikost uzávěru 770/1610 mm P (doměřit na místě !!!), požární odolnost EW 30 DP1, kování klika - klika, uzavíratelný vložkovým zámkem, barva světle šedá</t>
  </si>
  <si>
    <t>766660002R5.11</t>
  </si>
  <si>
    <t>Montáž dveřních křídel protipožárních (vč. montáže kování) - ATYP 700 L</t>
  </si>
  <si>
    <t>-1974935876</t>
  </si>
  <si>
    <t>61162000R5.11</t>
  </si>
  <si>
    <t>protipožární dveře ATYP 700 L vč. zárubně (viz specifikace v poznámce)</t>
  </si>
  <si>
    <t>-754295110</t>
  </si>
  <si>
    <t xml:space="preserve">Poznámka k položce:_x000d_
ATYP- 700 L - dodávka a montáž protipožárního ocelového uzávěru plného hladkého včetně rámu,  velikost uzávěru 700/1400 mm L (doměřit na místě !!!), požární odolnost EW 60 DP1, kování klika - klika, uzavíratelný vložkovým zámkem, barva světle šedá</t>
  </si>
  <si>
    <t>766660002R6.11</t>
  </si>
  <si>
    <t>Montáž dveřních křídel protipožárních se samozavíračem (vč. montáže kování) - 2-800PL</t>
  </si>
  <si>
    <t>-30003997</t>
  </si>
  <si>
    <t>61162000R6.11</t>
  </si>
  <si>
    <t>protipožární dveře 2-800 L vč. zárubně, samozavírače (viz specifikace v poznámce)</t>
  </si>
  <si>
    <t>-2016143774</t>
  </si>
  <si>
    <t>Poznámka k položce:_x000d_
2 - 800 L - dodávka a montáž protipožárních dveří dřevěných plných se samozavíračem, kouřotěsných, včetně zárubně, dveře velikosti 800/1970 mm L, požární odolnosti EI 30DP3 – C2,S, kování klika - klika, vložkový zámek, pod dveřmi ocelová přechodová lišta šroubovaná do podlahy (nebo práh) barva dveří světle šedá</t>
  </si>
  <si>
    <t>Montáž dveřních křídel protipožárních se samozavíračem (vč. montáže kování) - 2-800 P</t>
  </si>
  <si>
    <t>-1026902910</t>
  </si>
  <si>
    <t>protipožární dveře 2-800 P vč. zárubně, samozavírače (viz specifikace v poznámce)</t>
  </si>
  <si>
    <t>-1769142271</t>
  </si>
  <si>
    <t>Poznámka k položce:_x000d_
2 - 800 P - dodávka a montáž protipožárních dveří dřevěných plných se samozavíračem, kouřotěsných, včetně zárubně, dveře velikosti 800/1970 mm L, požární odolnosti EI 30DP3 – C2,S, kování klika - klika, vložkový zámek, pod dveřmi ocelová přechodová lišta šroubovaná do podlahy (nebo práh) barva dveří světle šedá</t>
  </si>
  <si>
    <t>Montáž dveřních křídel protipožárních se samozavíračem (vč. montáže kování) - 4-1100 L</t>
  </si>
  <si>
    <t>-2076164935</t>
  </si>
  <si>
    <t>protipožární dveře 4-1100 L vč. zárubně, samozavírače (viz specifikace v poznámce)</t>
  </si>
  <si>
    <t>1558040642</t>
  </si>
  <si>
    <t xml:space="preserve">Poznámka k položce:_x000d_
4 - 1100 L - dodávka a montáž protipožárních dveří dřevěných plných kouřotěsných,_x000d_
samozavírač, včetně zárubně, dveře velikosti 1100/1970 mm L, požární odolnosti EI 15DP3 – C2,S, kování klika - klika, vložkový zámek, pod dveřmi ocelová přechodová lišta šroubovaná do podlahy  barva dveří světle šedá_x000d_
</t>
  </si>
  <si>
    <t>766660002R9.11</t>
  </si>
  <si>
    <t>Montáž dveřních křídel protipožárních se samozavíračem (vč. montáže kování) - 6-800 L</t>
  </si>
  <si>
    <t>1827571154</t>
  </si>
  <si>
    <t>61162000R9.11</t>
  </si>
  <si>
    <t>protipožární dveře 6-800 L vč. zárubně, samozavírače (viz specifikace v poznámce)</t>
  </si>
  <si>
    <t>-1694633272</t>
  </si>
  <si>
    <t xml:space="preserve">Poznámka k položce:_x000d_
6 - 800 L - dodávka a montáž protipožárních dveří dřevěných plných se samozavíračem, včetně zárubně, dveře velikosti 800/1970 mm L, požární odolnosti EW 15DP3 – C2, kování klika - klika, vložkový zámek, pod dveřmi ocelová přechodová lišta šroubovaná do podlahy  barva dveří světle šedá</t>
  </si>
  <si>
    <t>-1394676756</t>
  </si>
  <si>
    <t xml:space="preserve">"demontáž a likvidace  protipožárních dřevěných  hladkých plných dveřních křídel velikosti 800/1970 mm"</t>
  </si>
  <si>
    <t xml:space="preserve">"demontáž a likvidace  ocelových hladkých plných  dveřních křídel atypické velikosti velikosti 700/1400 mm, 900/900 mm a 770/1600 mm"</t>
  </si>
  <si>
    <t>-969728153</t>
  </si>
  <si>
    <t>6+3+1+3+1+1</t>
  </si>
  <si>
    <t>-500679721</t>
  </si>
  <si>
    <t>2038257459</t>
  </si>
  <si>
    <t>761490176</t>
  </si>
  <si>
    <t>1685901779</t>
  </si>
  <si>
    <t>-324373066</t>
  </si>
  <si>
    <t>15*1,08 'Přepočtené koeficientem množství</t>
  </si>
  <si>
    <t>1128788748</t>
  </si>
  <si>
    <t>-814550488</t>
  </si>
  <si>
    <t>-1115507885</t>
  </si>
  <si>
    <t>-1735288952</t>
  </si>
  <si>
    <t>07 - VRN</t>
  </si>
  <si>
    <t>VRN - Vedlejší rozpočtové náklady</t>
  </si>
  <si>
    <t xml:space="preserve">    VRN3 - Zařízení staveniště</t>
  </si>
  <si>
    <t xml:space="preserve">    VRN7 - Provozní vlivy</t>
  </si>
  <si>
    <t xml:space="preserve">    VRN9 - Ostatní náklady</t>
  </si>
  <si>
    <t>Vedlejší rozpočtové náklady</t>
  </si>
  <si>
    <t>VRN3</t>
  </si>
  <si>
    <t>Zařízení staveniště</t>
  </si>
  <si>
    <t>030001000</t>
  </si>
  <si>
    <t>1024</t>
  </si>
  <si>
    <t>-278877538</t>
  </si>
  <si>
    <t>VRN7</t>
  </si>
  <si>
    <t>Provozní vlivy</t>
  </si>
  <si>
    <t>070001000</t>
  </si>
  <si>
    <t>1839702427</t>
  </si>
  <si>
    <t>VRN9</t>
  </si>
  <si>
    <t>Ostatní náklady</t>
  </si>
  <si>
    <t>090001000R</t>
  </si>
  <si>
    <t>Ostatní náklady - na stěhování pokojů</t>
  </si>
  <si>
    <t>-1859975001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</si>
</sst>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48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49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50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51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50</v>
      </c>
      <c r="AI60" s="42"/>
      <c r="AJ60" s="42"/>
      <c r="AK60" s="42"/>
      <c r="AL60" s="42"/>
      <c r="AM60" s="64" t="s">
        <v>51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52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53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50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51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50</v>
      </c>
      <c r="AI75" s="42"/>
      <c r="AJ75" s="42"/>
      <c r="AK75" s="42"/>
      <c r="AL75" s="42"/>
      <c r="AM75" s="64" t="s">
        <v>51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54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2024-07-23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DS Benešov - Stavební úpravy dle aktualizace PBŘ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Villaniho 2130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23. 7. 2024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DS Benešov, příspěvková organizace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ING. LUBOŠ BRANDEIS</v>
      </c>
      <c r="AN89" s="71"/>
      <c r="AO89" s="71"/>
      <c r="AP89" s="71"/>
      <c r="AQ89" s="40"/>
      <c r="AR89" s="44"/>
      <c r="AS89" s="81" t="s">
        <v>55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ING. LUBOŠ BRANDEIS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56</v>
      </c>
      <c r="D92" s="94"/>
      <c r="E92" s="94"/>
      <c r="F92" s="94"/>
      <c r="G92" s="94"/>
      <c r="H92" s="95"/>
      <c r="I92" s="96" t="s">
        <v>57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58</v>
      </c>
      <c r="AH92" s="94"/>
      <c r="AI92" s="94"/>
      <c r="AJ92" s="94"/>
      <c r="AK92" s="94"/>
      <c r="AL92" s="94"/>
      <c r="AM92" s="94"/>
      <c r="AN92" s="96" t="s">
        <v>59</v>
      </c>
      <c r="AO92" s="94"/>
      <c r="AP92" s="98"/>
      <c r="AQ92" s="99" t="s">
        <v>60</v>
      </c>
      <c r="AR92" s="44"/>
      <c r="AS92" s="100" t="s">
        <v>61</v>
      </c>
      <c r="AT92" s="101" t="s">
        <v>62</v>
      </c>
      <c r="AU92" s="101" t="s">
        <v>63</v>
      </c>
      <c r="AV92" s="101" t="s">
        <v>64</v>
      </c>
      <c r="AW92" s="101" t="s">
        <v>65</v>
      </c>
      <c r="AX92" s="101" t="s">
        <v>66</v>
      </c>
      <c r="AY92" s="101" t="s">
        <v>67</v>
      </c>
      <c r="AZ92" s="101" t="s">
        <v>68</v>
      </c>
      <c r="BA92" s="101" t="s">
        <v>69</v>
      </c>
      <c r="BB92" s="101" t="s">
        <v>70</v>
      </c>
      <c r="BC92" s="101" t="s">
        <v>71</v>
      </c>
      <c r="BD92" s="102" t="s">
        <v>72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73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ROUND(SUM(AG95:AG101),2)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ROUND(SUM(AS95:AS101),2)</f>
        <v>0</v>
      </c>
      <c r="AT94" s="114">
        <f>ROUND(SUM(AV94:AW94),2)</f>
        <v>0</v>
      </c>
      <c r="AU94" s="115">
        <f>ROUND(SUM(AU95:AU101),5)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ROUND(SUM(AZ95:AZ101),2)</f>
        <v>0</v>
      </c>
      <c r="BA94" s="114">
        <f>ROUND(SUM(BA95:BA101),2)</f>
        <v>0</v>
      </c>
      <c r="BB94" s="114">
        <f>ROUND(SUM(BB95:BB101),2)</f>
        <v>0</v>
      </c>
      <c r="BC94" s="114">
        <f>ROUND(SUM(BC95:BC101),2)</f>
        <v>0</v>
      </c>
      <c r="BD94" s="116">
        <f>ROUND(SUM(BD95:BD101),2)</f>
        <v>0</v>
      </c>
      <c r="BE94" s="6"/>
      <c r="BS94" s="117" t="s">
        <v>74</v>
      </c>
      <c r="BT94" s="117" t="s">
        <v>75</v>
      </c>
      <c r="BU94" s="118" t="s">
        <v>76</v>
      </c>
      <c r="BV94" s="117" t="s">
        <v>77</v>
      </c>
      <c r="BW94" s="117" t="s">
        <v>5</v>
      </c>
      <c r="BX94" s="117" t="s">
        <v>78</v>
      </c>
      <c r="CL94" s="117" t="s">
        <v>1</v>
      </c>
    </row>
    <row r="95" s="7" customFormat="1" ht="16.5" customHeight="1">
      <c r="A95" s="119" t="s">
        <v>79</v>
      </c>
      <c r="B95" s="120"/>
      <c r="C95" s="121"/>
      <c r="D95" s="122" t="s">
        <v>80</v>
      </c>
      <c r="E95" s="122"/>
      <c r="F95" s="122"/>
      <c r="G95" s="122"/>
      <c r="H95" s="122"/>
      <c r="I95" s="123"/>
      <c r="J95" s="122" t="s">
        <v>81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výměna dveří 1NP'!J30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82</v>
      </c>
      <c r="AR95" s="126"/>
      <c r="AS95" s="127">
        <v>0</v>
      </c>
      <c r="AT95" s="128">
        <f>ROUND(SUM(AV95:AW95),2)</f>
        <v>0</v>
      </c>
      <c r="AU95" s="129">
        <f>'01 - výměna dveří 1NP'!P126</f>
        <v>0</v>
      </c>
      <c r="AV95" s="128">
        <f>'01 - výměna dveří 1NP'!J33</f>
        <v>0</v>
      </c>
      <c r="AW95" s="128">
        <f>'01 - výměna dveří 1NP'!J34</f>
        <v>0</v>
      </c>
      <c r="AX95" s="128">
        <f>'01 - výměna dveří 1NP'!J35</f>
        <v>0</v>
      </c>
      <c r="AY95" s="128">
        <f>'01 - výměna dveří 1NP'!J36</f>
        <v>0</v>
      </c>
      <c r="AZ95" s="128">
        <f>'01 - výměna dveří 1NP'!F33</f>
        <v>0</v>
      </c>
      <c r="BA95" s="128">
        <f>'01 - výměna dveří 1NP'!F34</f>
        <v>0</v>
      </c>
      <c r="BB95" s="128">
        <f>'01 - výměna dveří 1NP'!F35</f>
        <v>0</v>
      </c>
      <c r="BC95" s="128">
        <f>'01 - výměna dveří 1NP'!F36</f>
        <v>0</v>
      </c>
      <c r="BD95" s="130">
        <f>'01 - výměna dveří 1NP'!F37</f>
        <v>0</v>
      </c>
      <c r="BE95" s="7"/>
      <c r="BT95" s="131" t="s">
        <v>83</v>
      </c>
      <c r="BV95" s="131" t="s">
        <v>77</v>
      </c>
      <c r="BW95" s="131" t="s">
        <v>84</v>
      </c>
      <c r="BX95" s="131" t="s">
        <v>5</v>
      </c>
      <c r="CL95" s="131" t="s">
        <v>1</v>
      </c>
      <c r="CM95" s="131" t="s">
        <v>83</v>
      </c>
    </row>
    <row r="96" s="7" customFormat="1" ht="16.5" customHeight="1">
      <c r="A96" s="119" t="s">
        <v>79</v>
      </c>
      <c r="B96" s="120"/>
      <c r="C96" s="121"/>
      <c r="D96" s="122" t="s">
        <v>85</v>
      </c>
      <c r="E96" s="122"/>
      <c r="F96" s="122"/>
      <c r="G96" s="122"/>
      <c r="H96" s="122"/>
      <c r="I96" s="123"/>
      <c r="J96" s="122" t="s">
        <v>86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'02 - výměna dveří 2NP'!J30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82</v>
      </c>
      <c r="AR96" s="126"/>
      <c r="AS96" s="127">
        <v>0</v>
      </c>
      <c r="AT96" s="128">
        <f>ROUND(SUM(AV96:AW96),2)</f>
        <v>0</v>
      </c>
      <c r="AU96" s="129">
        <f>'02 - výměna dveří 2NP'!P126</f>
        <v>0</v>
      </c>
      <c r="AV96" s="128">
        <f>'02 - výměna dveří 2NP'!J33</f>
        <v>0</v>
      </c>
      <c r="AW96" s="128">
        <f>'02 - výměna dveří 2NP'!J34</f>
        <v>0</v>
      </c>
      <c r="AX96" s="128">
        <f>'02 - výměna dveří 2NP'!J35</f>
        <v>0</v>
      </c>
      <c r="AY96" s="128">
        <f>'02 - výměna dveří 2NP'!J36</f>
        <v>0</v>
      </c>
      <c r="AZ96" s="128">
        <f>'02 - výměna dveří 2NP'!F33</f>
        <v>0</v>
      </c>
      <c r="BA96" s="128">
        <f>'02 - výměna dveří 2NP'!F34</f>
        <v>0</v>
      </c>
      <c r="BB96" s="128">
        <f>'02 - výměna dveří 2NP'!F35</f>
        <v>0</v>
      </c>
      <c r="BC96" s="128">
        <f>'02 - výměna dveří 2NP'!F36</f>
        <v>0</v>
      </c>
      <c r="BD96" s="130">
        <f>'02 - výměna dveří 2NP'!F37</f>
        <v>0</v>
      </c>
      <c r="BE96" s="7"/>
      <c r="BT96" s="131" t="s">
        <v>83</v>
      </c>
      <c r="BV96" s="131" t="s">
        <v>77</v>
      </c>
      <c r="BW96" s="131" t="s">
        <v>87</v>
      </c>
      <c r="BX96" s="131" t="s">
        <v>5</v>
      </c>
      <c r="CL96" s="131" t="s">
        <v>1</v>
      </c>
      <c r="CM96" s="131" t="s">
        <v>83</v>
      </c>
    </row>
    <row r="97" s="7" customFormat="1" ht="16.5" customHeight="1">
      <c r="A97" s="119" t="s">
        <v>79</v>
      </c>
      <c r="B97" s="120"/>
      <c r="C97" s="121"/>
      <c r="D97" s="122" t="s">
        <v>88</v>
      </c>
      <c r="E97" s="122"/>
      <c r="F97" s="122"/>
      <c r="G97" s="122"/>
      <c r="H97" s="122"/>
      <c r="I97" s="123"/>
      <c r="J97" s="122" t="s">
        <v>89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'03 - výměna dveří 3NP'!J30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82</v>
      </c>
      <c r="AR97" s="126"/>
      <c r="AS97" s="127">
        <v>0</v>
      </c>
      <c r="AT97" s="128">
        <f>ROUND(SUM(AV97:AW97),2)</f>
        <v>0</v>
      </c>
      <c r="AU97" s="129">
        <f>'03 - výměna dveří 3NP'!P127</f>
        <v>0</v>
      </c>
      <c r="AV97" s="128">
        <f>'03 - výměna dveří 3NP'!J33</f>
        <v>0</v>
      </c>
      <c r="AW97" s="128">
        <f>'03 - výměna dveří 3NP'!J34</f>
        <v>0</v>
      </c>
      <c r="AX97" s="128">
        <f>'03 - výměna dveří 3NP'!J35</f>
        <v>0</v>
      </c>
      <c r="AY97" s="128">
        <f>'03 - výměna dveří 3NP'!J36</f>
        <v>0</v>
      </c>
      <c r="AZ97" s="128">
        <f>'03 - výměna dveří 3NP'!F33</f>
        <v>0</v>
      </c>
      <c r="BA97" s="128">
        <f>'03 - výměna dveří 3NP'!F34</f>
        <v>0</v>
      </c>
      <c r="BB97" s="128">
        <f>'03 - výměna dveří 3NP'!F35</f>
        <v>0</v>
      </c>
      <c r="BC97" s="128">
        <f>'03 - výměna dveří 3NP'!F36</f>
        <v>0</v>
      </c>
      <c r="BD97" s="130">
        <f>'03 - výměna dveří 3NP'!F37</f>
        <v>0</v>
      </c>
      <c r="BE97" s="7"/>
      <c r="BT97" s="131" t="s">
        <v>83</v>
      </c>
      <c r="BV97" s="131" t="s">
        <v>77</v>
      </c>
      <c r="BW97" s="131" t="s">
        <v>90</v>
      </c>
      <c r="BX97" s="131" t="s">
        <v>5</v>
      </c>
      <c r="CL97" s="131" t="s">
        <v>1</v>
      </c>
      <c r="CM97" s="131" t="s">
        <v>83</v>
      </c>
    </row>
    <row r="98" s="7" customFormat="1" ht="16.5" customHeight="1">
      <c r="A98" s="119" t="s">
        <v>79</v>
      </c>
      <c r="B98" s="120"/>
      <c r="C98" s="121"/>
      <c r="D98" s="122" t="s">
        <v>91</v>
      </c>
      <c r="E98" s="122"/>
      <c r="F98" s="122"/>
      <c r="G98" s="122"/>
      <c r="H98" s="122"/>
      <c r="I98" s="123"/>
      <c r="J98" s="122" t="s">
        <v>92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'04 - výměna dveří 4NP'!J30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82</v>
      </c>
      <c r="AR98" s="126"/>
      <c r="AS98" s="127">
        <v>0</v>
      </c>
      <c r="AT98" s="128">
        <f>ROUND(SUM(AV98:AW98),2)</f>
        <v>0</v>
      </c>
      <c r="AU98" s="129">
        <f>'04 - výměna dveří 4NP'!P127</f>
        <v>0</v>
      </c>
      <c r="AV98" s="128">
        <f>'04 - výměna dveří 4NP'!J33</f>
        <v>0</v>
      </c>
      <c r="AW98" s="128">
        <f>'04 - výměna dveří 4NP'!J34</f>
        <v>0</v>
      </c>
      <c r="AX98" s="128">
        <f>'04 - výměna dveří 4NP'!J35</f>
        <v>0</v>
      </c>
      <c r="AY98" s="128">
        <f>'04 - výměna dveří 4NP'!J36</f>
        <v>0</v>
      </c>
      <c r="AZ98" s="128">
        <f>'04 - výměna dveří 4NP'!F33</f>
        <v>0</v>
      </c>
      <c r="BA98" s="128">
        <f>'04 - výměna dveří 4NP'!F34</f>
        <v>0</v>
      </c>
      <c r="BB98" s="128">
        <f>'04 - výměna dveří 4NP'!F35</f>
        <v>0</v>
      </c>
      <c r="BC98" s="128">
        <f>'04 - výměna dveří 4NP'!F36</f>
        <v>0</v>
      </c>
      <c r="BD98" s="130">
        <f>'04 - výměna dveří 4NP'!F37</f>
        <v>0</v>
      </c>
      <c r="BE98" s="7"/>
      <c r="BT98" s="131" t="s">
        <v>83</v>
      </c>
      <c r="BV98" s="131" t="s">
        <v>77</v>
      </c>
      <c r="BW98" s="131" t="s">
        <v>93</v>
      </c>
      <c r="BX98" s="131" t="s">
        <v>5</v>
      </c>
      <c r="CL98" s="131" t="s">
        <v>1</v>
      </c>
      <c r="CM98" s="131" t="s">
        <v>83</v>
      </c>
    </row>
    <row r="99" s="7" customFormat="1" ht="16.5" customHeight="1">
      <c r="A99" s="119" t="s">
        <v>79</v>
      </c>
      <c r="B99" s="120"/>
      <c r="C99" s="121"/>
      <c r="D99" s="122" t="s">
        <v>94</v>
      </c>
      <c r="E99" s="122"/>
      <c r="F99" s="122"/>
      <c r="G99" s="122"/>
      <c r="H99" s="122"/>
      <c r="I99" s="123"/>
      <c r="J99" s="122" t="s">
        <v>95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'05 - výměna dveří 5NP'!J30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82</v>
      </c>
      <c r="AR99" s="126"/>
      <c r="AS99" s="127">
        <v>0</v>
      </c>
      <c r="AT99" s="128">
        <f>ROUND(SUM(AV99:AW99),2)</f>
        <v>0</v>
      </c>
      <c r="AU99" s="129">
        <f>'05 - výměna dveří 5NP'!P126</f>
        <v>0</v>
      </c>
      <c r="AV99" s="128">
        <f>'05 - výměna dveří 5NP'!J33</f>
        <v>0</v>
      </c>
      <c r="AW99" s="128">
        <f>'05 - výměna dveří 5NP'!J34</f>
        <v>0</v>
      </c>
      <c r="AX99" s="128">
        <f>'05 - výměna dveří 5NP'!J35</f>
        <v>0</v>
      </c>
      <c r="AY99" s="128">
        <f>'05 - výměna dveří 5NP'!J36</f>
        <v>0</v>
      </c>
      <c r="AZ99" s="128">
        <f>'05 - výměna dveří 5NP'!F33</f>
        <v>0</v>
      </c>
      <c r="BA99" s="128">
        <f>'05 - výměna dveří 5NP'!F34</f>
        <v>0</v>
      </c>
      <c r="BB99" s="128">
        <f>'05 - výměna dveří 5NP'!F35</f>
        <v>0</v>
      </c>
      <c r="BC99" s="128">
        <f>'05 - výměna dveří 5NP'!F36</f>
        <v>0</v>
      </c>
      <c r="BD99" s="130">
        <f>'05 - výměna dveří 5NP'!F37</f>
        <v>0</v>
      </c>
      <c r="BE99" s="7"/>
      <c r="BT99" s="131" t="s">
        <v>83</v>
      </c>
      <c r="BV99" s="131" t="s">
        <v>77</v>
      </c>
      <c r="BW99" s="131" t="s">
        <v>96</v>
      </c>
      <c r="BX99" s="131" t="s">
        <v>5</v>
      </c>
      <c r="CL99" s="131" t="s">
        <v>1</v>
      </c>
      <c r="CM99" s="131" t="s">
        <v>83</v>
      </c>
    </row>
    <row r="100" s="7" customFormat="1" ht="16.5" customHeight="1">
      <c r="A100" s="119" t="s">
        <v>79</v>
      </c>
      <c r="B100" s="120"/>
      <c r="C100" s="121"/>
      <c r="D100" s="122" t="s">
        <v>97</v>
      </c>
      <c r="E100" s="122"/>
      <c r="F100" s="122"/>
      <c r="G100" s="122"/>
      <c r="H100" s="122"/>
      <c r="I100" s="123"/>
      <c r="J100" s="122" t="s">
        <v>98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'06 - výměna dveří 6NP'!J30</f>
        <v>0</v>
      </c>
      <c r="AH100" s="123"/>
      <c r="AI100" s="123"/>
      <c r="AJ100" s="123"/>
      <c r="AK100" s="123"/>
      <c r="AL100" s="123"/>
      <c r="AM100" s="123"/>
      <c r="AN100" s="124">
        <f>SUM(AG100,AT100)</f>
        <v>0</v>
      </c>
      <c r="AO100" s="123"/>
      <c r="AP100" s="123"/>
      <c r="AQ100" s="125" t="s">
        <v>82</v>
      </c>
      <c r="AR100" s="126"/>
      <c r="AS100" s="127">
        <v>0</v>
      </c>
      <c r="AT100" s="128">
        <f>ROUND(SUM(AV100:AW100),2)</f>
        <v>0</v>
      </c>
      <c r="AU100" s="129">
        <f>'06 - výměna dveří 6NP'!P126</f>
        <v>0</v>
      </c>
      <c r="AV100" s="128">
        <f>'06 - výměna dveří 6NP'!J33</f>
        <v>0</v>
      </c>
      <c r="AW100" s="128">
        <f>'06 - výměna dveří 6NP'!J34</f>
        <v>0</v>
      </c>
      <c r="AX100" s="128">
        <f>'06 - výměna dveří 6NP'!J35</f>
        <v>0</v>
      </c>
      <c r="AY100" s="128">
        <f>'06 - výměna dveří 6NP'!J36</f>
        <v>0</v>
      </c>
      <c r="AZ100" s="128">
        <f>'06 - výměna dveří 6NP'!F33</f>
        <v>0</v>
      </c>
      <c r="BA100" s="128">
        <f>'06 - výměna dveří 6NP'!F34</f>
        <v>0</v>
      </c>
      <c r="BB100" s="128">
        <f>'06 - výměna dveří 6NP'!F35</f>
        <v>0</v>
      </c>
      <c r="BC100" s="128">
        <f>'06 - výměna dveří 6NP'!F36</f>
        <v>0</v>
      </c>
      <c r="BD100" s="130">
        <f>'06 - výměna dveří 6NP'!F37</f>
        <v>0</v>
      </c>
      <c r="BE100" s="7"/>
      <c r="BT100" s="131" t="s">
        <v>83</v>
      </c>
      <c r="BV100" s="131" t="s">
        <v>77</v>
      </c>
      <c r="BW100" s="131" t="s">
        <v>99</v>
      </c>
      <c r="BX100" s="131" t="s">
        <v>5</v>
      </c>
      <c r="CL100" s="131" t="s">
        <v>1</v>
      </c>
      <c r="CM100" s="131" t="s">
        <v>83</v>
      </c>
    </row>
    <row r="101" s="7" customFormat="1" ht="16.5" customHeight="1">
      <c r="A101" s="119" t="s">
        <v>79</v>
      </c>
      <c r="B101" s="120"/>
      <c r="C101" s="121"/>
      <c r="D101" s="122" t="s">
        <v>100</v>
      </c>
      <c r="E101" s="122"/>
      <c r="F101" s="122"/>
      <c r="G101" s="122"/>
      <c r="H101" s="122"/>
      <c r="I101" s="123"/>
      <c r="J101" s="122" t="s">
        <v>101</v>
      </c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  <c r="AA101" s="122"/>
      <c r="AB101" s="122"/>
      <c r="AC101" s="122"/>
      <c r="AD101" s="122"/>
      <c r="AE101" s="122"/>
      <c r="AF101" s="122"/>
      <c r="AG101" s="124">
        <f>'07 - VRN'!J30</f>
        <v>0</v>
      </c>
      <c r="AH101" s="123"/>
      <c r="AI101" s="123"/>
      <c r="AJ101" s="123"/>
      <c r="AK101" s="123"/>
      <c r="AL101" s="123"/>
      <c r="AM101" s="123"/>
      <c r="AN101" s="124">
        <f>SUM(AG101,AT101)</f>
        <v>0</v>
      </c>
      <c r="AO101" s="123"/>
      <c r="AP101" s="123"/>
      <c r="AQ101" s="125" t="s">
        <v>82</v>
      </c>
      <c r="AR101" s="126"/>
      <c r="AS101" s="132">
        <v>0</v>
      </c>
      <c r="AT101" s="133">
        <f>ROUND(SUM(AV101:AW101),2)</f>
        <v>0</v>
      </c>
      <c r="AU101" s="134">
        <f>'07 - VRN'!P120</f>
        <v>0</v>
      </c>
      <c r="AV101" s="133">
        <f>'07 - VRN'!J33</f>
        <v>0</v>
      </c>
      <c r="AW101" s="133">
        <f>'07 - VRN'!J34</f>
        <v>0</v>
      </c>
      <c r="AX101" s="133">
        <f>'07 - VRN'!J35</f>
        <v>0</v>
      </c>
      <c r="AY101" s="133">
        <f>'07 - VRN'!J36</f>
        <v>0</v>
      </c>
      <c r="AZ101" s="133">
        <f>'07 - VRN'!F33</f>
        <v>0</v>
      </c>
      <c r="BA101" s="133">
        <f>'07 - VRN'!F34</f>
        <v>0</v>
      </c>
      <c r="BB101" s="133">
        <f>'07 - VRN'!F35</f>
        <v>0</v>
      </c>
      <c r="BC101" s="133">
        <f>'07 - VRN'!F36</f>
        <v>0</v>
      </c>
      <c r="BD101" s="135">
        <f>'07 - VRN'!F37</f>
        <v>0</v>
      </c>
      <c r="BE101" s="7"/>
      <c r="BT101" s="131" t="s">
        <v>83</v>
      </c>
      <c r="BV101" s="131" t="s">
        <v>77</v>
      </c>
      <c r="BW101" s="131" t="s">
        <v>102</v>
      </c>
      <c r="BX101" s="131" t="s">
        <v>5</v>
      </c>
      <c r="CL101" s="131" t="s">
        <v>1</v>
      </c>
      <c r="CM101" s="131" t="s">
        <v>83</v>
      </c>
    </row>
    <row r="102" s="2" customFormat="1" ht="30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J102" s="40"/>
      <c r="AK102" s="40"/>
      <c r="AL102" s="40"/>
      <c r="AM102" s="40"/>
      <c r="AN102" s="40"/>
      <c r="AO102" s="40"/>
      <c r="AP102" s="40"/>
      <c r="AQ102" s="40"/>
      <c r="AR102" s="44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44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</row>
  </sheetData>
  <sheetProtection sheet="1" formatColumns="0" formatRows="0" objects="1" scenarios="1" spinCount="100000" saltValue="REtfjmVbm7mWBWVFNevz4XVE+68jpIrqW6MWrMKrA1LnzK7GKVmYA8JQlzeuRmLKw8K4q0S0dy/eBuoF2Mpjmg==" hashValue="U+GuWGXDAcrjwZ4fhulLXBGSiIUXxcAj6cKSqG4LcBsS8N4ZCRNyLfzpp9uGxckS4suk/DeeJIIQ0NzRzPGAoQ==" algorithmName="SHA-512" password="CC35"/>
  <mergeCells count="66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1 - výměna dveří 1NP'!C2" display="/"/>
    <hyperlink ref="A96" location="'02 - výměna dveří 2NP'!C2" display="/"/>
    <hyperlink ref="A97" location="'03 - výměna dveří 3NP'!C2" display="/"/>
    <hyperlink ref="A98" location="'04 - výměna dveří 4NP'!C2" display="/"/>
    <hyperlink ref="A99" location="'05 - výměna dveří 5NP'!C2" display="/"/>
    <hyperlink ref="A100" location="'06 - výměna dveří 6NP'!C2" display="/"/>
    <hyperlink ref="A101" location="'07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103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DS Benešov - Stavební úpravy dle aktualizace PBŘ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105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23. 7. 2024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31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ROUND((SUM(BE126:BE234)),  2)</f>
        <v>0</v>
      </c>
      <c r="G33" s="38"/>
      <c r="H33" s="38"/>
      <c r="I33" s="155">
        <v>0.20999999999999999</v>
      </c>
      <c r="J33" s="154">
        <f>ROUND(((SUM(BE126:BE234))*I33),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ROUND((SUM(BF126:BF234)),  2)</f>
        <v>0</v>
      </c>
      <c r="G34" s="38"/>
      <c r="H34" s="38"/>
      <c r="I34" s="155">
        <v>0.12</v>
      </c>
      <c r="J34" s="154">
        <f>ROUND(((SUM(BF126:BF234))*I34),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ROUND((SUM(BG126:BG234)),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ROUND((SUM(BH126:BH234)),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ROUND((SUM(BI126:BI234)),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DS Benešov - Stavební úpravy dle aktualizace PBŘ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výměna dveří 1NP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Villaniho 2130</v>
      </c>
      <c r="G89" s="40"/>
      <c r="H89" s="40"/>
      <c r="I89" s="32" t="s">
        <v>22</v>
      </c>
      <c r="J89" s="79" t="str">
        <f>IF(J12="","",J12)</f>
        <v>23. 7. 2024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DS Benešov, příspěvková organizace</v>
      </c>
      <c r="G91" s="40"/>
      <c r="H91" s="40"/>
      <c r="I91" s="32" t="s">
        <v>30</v>
      </c>
      <c r="J91" s="36" t="str">
        <f>E21</f>
        <v>ING. LUBOŠ BRANDEIS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 LUBOŠ BRANDEIS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107</v>
      </c>
      <c r="D94" s="176"/>
      <c r="E94" s="176"/>
      <c r="F94" s="176"/>
      <c r="G94" s="176"/>
      <c r="H94" s="176"/>
      <c r="I94" s="176"/>
      <c r="J94" s="177" t="s">
        <v>108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109</v>
      </c>
      <c r="D96" s="40"/>
      <c r="E96" s="40"/>
      <c r="F96" s="40"/>
      <c r="G96" s="40"/>
      <c r="H96" s="40"/>
      <c r="I96" s="40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110</v>
      </c>
    </row>
    <row r="97" s="9" customFormat="1" ht="24.96" customHeight="1">
      <c r="A97" s="9"/>
      <c r="B97" s="179"/>
      <c r="C97" s="180"/>
      <c r="D97" s="181" t="s">
        <v>111</v>
      </c>
      <c r="E97" s="182"/>
      <c r="F97" s="182"/>
      <c r="G97" s="182"/>
      <c r="H97" s="182"/>
      <c r="I97" s="182"/>
      <c r="J97" s="183">
        <f>J127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112</v>
      </c>
      <c r="E98" s="188"/>
      <c r="F98" s="188"/>
      <c r="G98" s="188"/>
      <c r="H98" s="188"/>
      <c r="I98" s="188"/>
      <c r="J98" s="189">
        <f>J128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113</v>
      </c>
      <c r="E99" s="188"/>
      <c r="F99" s="188"/>
      <c r="G99" s="188"/>
      <c r="H99" s="188"/>
      <c r="I99" s="188"/>
      <c r="J99" s="189">
        <f>J132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114</v>
      </c>
      <c r="E100" s="188"/>
      <c r="F100" s="188"/>
      <c r="G100" s="188"/>
      <c r="H100" s="188"/>
      <c r="I100" s="188"/>
      <c r="J100" s="189">
        <f>J146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115</v>
      </c>
      <c r="E101" s="188"/>
      <c r="F101" s="188"/>
      <c r="G101" s="188"/>
      <c r="H101" s="188"/>
      <c r="I101" s="188"/>
      <c r="J101" s="189">
        <f>J157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116</v>
      </c>
      <c r="E102" s="188"/>
      <c r="F102" s="188"/>
      <c r="G102" s="188"/>
      <c r="H102" s="188"/>
      <c r="I102" s="188"/>
      <c r="J102" s="189">
        <f>J163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9"/>
      <c r="C103" s="180"/>
      <c r="D103" s="181" t="s">
        <v>117</v>
      </c>
      <c r="E103" s="182"/>
      <c r="F103" s="182"/>
      <c r="G103" s="182"/>
      <c r="H103" s="182"/>
      <c r="I103" s="182"/>
      <c r="J103" s="183">
        <f>J166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5"/>
      <c r="C104" s="186"/>
      <c r="D104" s="187" t="s">
        <v>118</v>
      </c>
      <c r="E104" s="188"/>
      <c r="F104" s="188"/>
      <c r="G104" s="188"/>
      <c r="H104" s="188"/>
      <c r="I104" s="188"/>
      <c r="J104" s="189">
        <f>J167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119</v>
      </c>
      <c r="E105" s="188"/>
      <c r="F105" s="188"/>
      <c r="G105" s="188"/>
      <c r="H105" s="188"/>
      <c r="I105" s="188"/>
      <c r="J105" s="189">
        <f>J216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120</v>
      </c>
      <c r="E106" s="188"/>
      <c r="F106" s="188"/>
      <c r="G106" s="188"/>
      <c r="H106" s="188"/>
      <c r="I106" s="188"/>
      <c r="J106" s="189">
        <f>J222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121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74" t="str">
        <f>E7</f>
        <v>DS Benešov - Stavební úpravy dle aktualizace PBŘ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104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E9</f>
        <v>01 - výměna dveří 1NP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>Villaniho 2130</v>
      </c>
      <c r="G120" s="40"/>
      <c r="H120" s="40"/>
      <c r="I120" s="32" t="s">
        <v>22</v>
      </c>
      <c r="J120" s="79" t="str">
        <f>IF(J12="","",J12)</f>
        <v>23. 7. 2024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5.65" customHeight="1">
      <c r="A122" s="38"/>
      <c r="B122" s="39"/>
      <c r="C122" s="32" t="s">
        <v>24</v>
      </c>
      <c r="D122" s="40"/>
      <c r="E122" s="40"/>
      <c r="F122" s="27" t="str">
        <f>E15</f>
        <v>DS Benešov, příspěvková organizace</v>
      </c>
      <c r="G122" s="40"/>
      <c r="H122" s="40"/>
      <c r="I122" s="32" t="s">
        <v>30</v>
      </c>
      <c r="J122" s="36" t="str">
        <f>E21</f>
        <v>ING. LUBOŠ BRANDEIS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25.65" customHeight="1">
      <c r="A123" s="38"/>
      <c r="B123" s="39"/>
      <c r="C123" s="32" t="s">
        <v>28</v>
      </c>
      <c r="D123" s="40"/>
      <c r="E123" s="40"/>
      <c r="F123" s="27" t="str">
        <f>IF(E18="","",E18)</f>
        <v>Vyplň údaj</v>
      </c>
      <c r="G123" s="40"/>
      <c r="H123" s="40"/>
      <c r="I123" s="32" t="s">
        <v>33</v>
      </c>
      <c r="J123" s="36" t="str">
        <f>E24</f>
        <v>ING. LUBOŠ BRANDEIS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91"/>
      <c r="B125" s="192"/>
      <c r="C125" s="193" t="s">
        <v>122</v>
      </c>
      <c r="D125" s="194" t="s">
        <v>60</v>
      </c>
      <c r="E125" s="194" t="s">
        <v>56</v>
      </c>
      <c r="F125" s="194" t="s">
        <v>57</v>
      </c>
      <c r="G125" s="194" t="s">
        <v>123</v>
      </c>
      <c r="H125" s="194" t="s">
        <v>124</v>
      </c>
      <c r="I125" s="194" t="s">
        <v>125</v>
      </c>
      <c r="J125" s="194" t="s">
        <v>108</v>
      </c>
      <c r="K125" s="195" t="s">
        <v>126</v>
      </c>
      <c r="L125" s="196"/>
      <c r="M125" s="100" t="s">
        <v>1</v>
      </c>
      <c r="N125" s="101" t="s">
        <v>39</v>
      </c>
      <c r="O125" s="101" t="s">
        <v>127</v>
      </c>
      <c r="P125" s="101" t="s">
        <v>128</v>
      </c>
      <c r="Q125" s="101" t="s">
        <v>129</v>
      </c>
      <c r="R125" s="101" t="s">
        <v>130</v>
      </c>
      <c r="S125" s="101" t="s">
        <v>131</v>
      </c>
      <c r="T125" s="102" t="s">
        <v>132</v>
      </c>
      <c r="U125" s="191"/>
      <c r="V125" s="191"/>
      <c r="W125" s="191"/>
      <c r="X125" s="191"/>
      <c r="Y125" s="191"/>
      <c r="Z125" s="191"/>
      <c r="AA125" s="191"/>
      <c r="AB125" s="191"/>
      <c r="AC125" s="191"/>
      <c r="AD125" s="191"/>
      <c r="AE125" s="191"/>
    </row>
    <row r="126" s="2" customFormat="1" ht="22.8" customHeight="1">
      <c r="A126" s="38"/>
      <c r="B126" s="39"/>
      <c r="C126" s="107" t="s">
        <v>133</v>
      </c>
      <c r="D126" s="40"/>
      <c r="E126" s="40"/>
      <c r="F126" s="40"/>
      <c r="G126" s="40"/>
      <c r="H126" s="40"/>
      <c r="I126" s="40"/>
      <c r="J126" s="197">
        <f>BK126</f>
        <v>0</v>
      </c>
      <c r="K126" s="40"/>
      <c r="L126" s="44"/>
      <c r="M126" s="103"/>
      <c r="N126" s="198"/>
      <c r="O126" s="104"/>
      <c r="P126" s="199">
        <f>P127+P166</f>
        <v>0</v>
      </c>
      <c r="Q126" s="104"/>
      <c r="R126" s="199">
        <f>R127+R166</f>
        <v>4.1432647999999999</v>
      </c>
      <c r="S126" s="104"/>
      <c r="T126" s="200">
        <f>T127+T166</f>
        <v>2.4200850000000003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74</v>
      </c>
      <c r="AU126" s="17" t="s">
        <v>110</v>
      </c>
      <c r="BK126" s="201">
        <f>BK127+BK166</f>
        <v>0</v>
      </c>
    </row>
    <row r="127" s="12" customFormat="1" ht="25.92" customHeight="1">
      <c r="A127" s="12"/>
      <c r="B127" s="202"/>
      <c r="C127" s="203"/>
      <c r="D127" s="204" t="s">
        <v>74</v>
      </c>
      <c r="E127" s="205" t="s">
        <v>134</v>
      </c>
      <c r="F127" s="205" t="s">
        <v>135</v>
      </c>
      <c r="G127" s="203"/>
      <c r="H127" s="203"/>
      <c r="I127" s="206"/>
      <c r="J127" s="207">
        <f>BK127</f>
        <v>0</v>
      </c>
      <c r="K127" s="203"/>
      <c r="L127" s="208"/>
      <c r="M127" s="209"/>
      <c r="N127" s="210"/>
      <c r="O127" s="210"/>
      <c r="P127" s="211">
        <f>P128+P132+P146+P157+P163</f>
        <v>0</v>
      </c>
      <c r="Q127" s="210"/>
      <c r="R127" s="211">
        <f>R128+R132+R146+R157+R163</f>
        <v>3.8596299999999997</v>
      </c>
      <c r="S127" s="210"/>
      <c r="T127" s="212">
        <f>T128+T132+T146+T157+T163</f>
        <v>1.7060850000000001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83</v>
      </c>
      <c r="AT127" s="214" t="s">
        <v>74</v>
      </c>
      <c r="AU127" s="214" t="s">
        <v>75</v>
      </c>
      <c r="AY127" s="213" t="s">
        <v>136</v>
      </c>
      <c r="BK127" s="215">
        <f>BK128+BK132+BK146+BK157+BK163</f>
        <v>0</v>
      </c>
    </row>
    <row r="128" s="12" customFormat="1" ht="22.8" customHeight="1">
      <c r="A128" s="12"/>
      <c r="B128" s="202"/>
      <c r="C128" s="203"/>
      <c r="D128" s="204" t="s">
        <v>74</v>
      </c>
      <c r="E128" s="216" t="s">
        <v>137</v>
      </c>
      <c r="F128" s="216" t="s">
        <v>138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SUM(P129:P131)</f>
        <v>0</v>
      </c>
      <c r="Q128" s="210"/>
      <c r="R128" s="211">
        <f>SUM(R129:R131)</f>
        <v>1.7426200000000001</v>
      </c>
      <c r="S128" s="210"/>
      <c r="T128" s="212">
        <f>SUM(T129:T131)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83</v>
      </c>
      <c r="AT128" s="214" t="s">
        <v>74</v>
      </c>
      <c r="AU128" s="214" t="s">
        <v>83</v>
      </c>
      <c r="AY128" s="213" t="s">
        <v>136</v>
      </c>
      <c r="BK128" s="215">
        <f>SUM(BK129:BK131)</f>
        <v>0</v>
      </c>
    </row>
    <row r="129" s="2" customFormat="1" ht="24.15" customHeight="1">
      <c r="A129" s="38"/>
      <c r="B129" s="39"/>
      <c r="C129" s="218" t="s">
        <v>83</v>
      </c>
      <c r="D129" s="218" t="s">
        <v>139</v>
      </c>
      <c r="E129" s="219" t="s">
        <v>140</v>
      </c>
      <c r="F129" s="220" t="s">
        <v>141</v>
      </c>
      <c r="G129" s="221" t="s">
        <v>142</v>
      </c>
      <c r="H129" s="222">
        <v>22</v>
      </c>
      <c r="I129" s="223"/>
      <c r="J129" s="224">
        <f>ROUND(I129*H129,2)</f>
        <v>0</v>
      </c>
      <c r="K129" s="220" t="s">
        <v>143</v>
      </c>
      <c r="L129" s="44"/>
      <c r="M129" s="225" t="s">
        <v>1</v>
      </c>
      <c r="N129" s="226" t="s">
        <v>41</v>
      </c>
      <c r="O129" s="91"/>
      <c r="P129" s="227">
        <f>O129*H129</f>
        <v>0</v>
      </c>
      <c r="Q129" s="227">
        <v>0.079210000000000003</v>
      </c>
      <c r="R129" s="227">
        <f>Q129*H129</f>
        <v>1.7426200000000001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144</v>
      </c>
      <c r="AT129" s="229" t="s">
        <v>139</v>
      </c>
      <c r="AU129" s="229" t="s">
        <v>145</v>
      </c>
      <c r="AY129" s="17" t="s">
        <v>136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145</v>
      </c>
      <c r="BK129" s="230">
        <f>ROUND(I129*H129,2)</f>
        <v>0</v>
      </c>
      <c r="BL129" s="17" t="s">
        <v>144</v>
      </c>
      <c r="BM129" s="229" t="s">
        <v>146</v>
      </c>
    </row>
    <row r="130" s="13" customFormat="1">
      <c r="A130" s="13"/>
      <c r="B130" s="231"/>
      <c r="C130" s="232"/>
      <c r="D130" s="233" t="s">
        <v>147</v>
      </c>
      <c r="E130" s="234" t="s">
        <v>1</v>
      </c>
      <c r="F130" s="235" t="s">
        <v>148</v>
      </c>
      <c r="G130" s="232"/>
      <c r="H130" s="234" t="s">
        <v>1</v>
      </c>
      <c r="I130" s="236"/>
      <c r="J130" s="232"/>
      <c r="K130" s="232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147</v>
      </c>
      <c r="AU130" s="241" t="s">
        <v>145</v>
      </c>
      <c r="AV130" s="13" t="s">
        <v>83</v>
      </c>
      <c r="AW130" s="13" t="s">
        <v>32</v>
      </c>
      <c r="AX130" s="13" t="s">
        <v>75</v>
      </c>
      <c r="AY130" s="241" t="s">
        <v>136</v>
      </c>
    </row>
    <row r="131" s="14" customFormat="1">
      <c r="A131" s="14"/>
      <c r="B131" s="242"/>
      <c r="C131" s="243"/>
      <c r="D131" s="233" t="s">
        <v>147</v>
      </c>
      <c r="E131" s="244" t="s">
        <v>1</v>
      </c>
      <c r="F131" s="245" t="s">
        <v>149</v>
      </c>
      <c r="G131" s="243"/>
      <c r="H131" s="246">
        <v>22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2" t="s">
        <v>147</v>
      </c>
      <c r="AU131" s="252" t="s">
        <v>145</v>
      </c>
      <c r="AV131" s="14" t="s">
        <v>145</v>
      </c>
      <c r="AW131" s="14" t="s">
        <v>32</v>
      </c>
      <c r="AX131" s="14" t="s">
        <v>83</v>
      </c>
      <c r="AY131" s="252" t="s">
        <v>136</v>
      </c>
    </row>
    <row r="132" s="12" customFormat="1" ht="22.8" customHeight="1">
      <c r="A132" s="12"/>
      <c r="B132" s="202"/>
      <c r="C132" s="203"/>
      <c r="D132" s="204" t="s">
        <v>74</v>
      </c>
      <c r="E132" s="216" t="s">
        <v>150</v>
      </c>
      <c r="F132" s="216" t="s">
        <v>151</v>
      </c>
      <c r="G132" s="203"/>
      <c r="H132" s="203"/>
      <c r="I132" s="206"/>
      <c r="J132" s="217">
        <f>BK132</f>
        <v>0</v>
      </c>
      <c r="K132" s="203"/>
      <c r="L132" s="208"/>
      <c r="M132" s="209"/>
      <c r="N132" s="210"/>
      <c r="O132" s="210"/>
      <c r="P132" s="211">
        <f>SUM(P133:P145)</f>
        <v>0</v>
      </c>
      <c r="Q132" s="210"/>
      <c r="R132" s="211">
        <f>SUM(R133:R145)</f>
        <v>2.1110099999999998</v>
      </c>
      <c r="S132" s="210"/>
      <c r="T132" s="212">
        <f>SUM(T133:T145)</f>
        <v>0.0048600000000000006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3" t="s">
        <v>83</v>
      </c>
      <c r="AT132" s="214" t="s">
        <v>74</v>
      </c>
      <c r="AU132" s="214" t="s">
        <v>83</v>
      </c>
      <c r="AY132" s="213" t="s">
        <v>136</v>
      </c>
      <c r="BK132" s="215">
        <f>SUM(BK133:BK145)</f>
        <v>0</v>
      </c>
    </row>
    <row r="133" s="2" customFormat="1" ht="24.15" customHeight="1">
      <c r="A133" s="38"/>
      <c r="B133" s="39"/>
      <c r="C133" s="218" t="s">
        <v>145</v>
      </c>
      <c r="D133" s="218" t="s">
        <v>139</v>
      </c>
      <c r="E133" s="219" t="s">
        <v>152</v>
      </c>
      <c r="F133" s="220" t="s">
        <v>153</v>
      </c>
      <c r="G133" s="221" t="s">
        <v>142</v>
      </c>
      <c r="H133" s="222">
        <v>55</v>
      </c>
      <c r="I133" s="223"/>
      <c r="J133" s="224">
        <f>ROUND(I133*H133,2)</f>
        <v>0</v>
      </c>
      <c r="K133" s="220" t="s">
        <v>143</v>
      </c>
      <c r="L133" s="44"/>
      <c r="M133" s="225" t="s">
        <v>1</v>
      </c>
      <c r="N133" s="226" t="s">
        <v>41</v>
      </c>
      <c r="O133" s="91"/>
      <c r="P133" s="227">
        <f>O133*H133</f>
        <v>0</v>
      </c>
      <c r="Q133" s="227">
        <v>0.00025999999999999998</v>
      </c>
      <c r="R133" s="227">
        <f>Q133*H133</f>
        <v>0.014299999999999999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144</v>
      </c>
      <c r="AT133" s="229" t="s">
        <v>139</v>
      </c>
      <c r="AU133" s="229" t="s">
        <v>145</v>
      </c>
      <c r="AY133" s="17" t="s">
        <v>136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145</v>
      </c>
      <c r="BK133" s="230">
        <f>ROUND(I133*H133,2)</f>
        <v>0</v>
      </c>
      <c r="BL133" s="17" t="s">
        <v>144</v>
      </c>
      <c r="BM133" s="229" t="s">
        <v>154</v>
      </c>
    </row>
    <row r="134" s="2" customFormat="1">
      <c r="A134" s="38"/>
      <c r="B134" s="39"/>
      <c r="C134" s="40"/>
      <c r="D134" s="233" t="s">
        <v>155</v>
      </c>
      <c r="E134" s="40"/>
      <c r="F134" s="253" t="s">
        <v>156</v>
      </c>
      <c r="G134" s="40"/>
      <c r="H134" s="40"/>
      <c r="I134" s="254"/>
      <c r="J134" s="40"/>
      <c r="K134" s="40"/>
      <c r="L134" s="44"/>
      <c r="M134" s="255"/>
      <c r="N134" s="256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155</v>
      </c>
      <c r="AU134" s="17" t="s">
        <v>145</v>
      </c>
    </row>
    <row r="135" s="14" customFormat="1">
      <c r="A135" s="14"/>
      <c r="B135" s="242"/>
      <c r="C135" s="243"/>
      <c r="D135" s="233" t="s">
        <v>147</v>
      </c>
      <c r="E135" s="244" t="s">
        <v>1</v>
      </c>
      <c r="F135" s="245" t="s">
        <v>157</v>
      </c>
      <c r="G135" s="243"/>
      <c r="H135" s="246">
        <v>55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2" t="s">
        <v>147</v>
      </c>
      <c r="AU135" s="252" t="s">
        <v>145</v>
      </c>
      <c r="AV135" s="14" t="s">
        <v>145</v>
      </c>
      <c r="AW135" s="14" t="s">
        <v>32</v>
      </c>
      <c r="AX135" s="14" t="s">
        <v>83</v>
      </c>
      <c r="AY135" s="252" t="s">
        <v>136</v>
      </c>
    </row>
    <row r="136" s="2" customFormat="1" ht="21.75" customHeight="1">
      <c r="A136" s="38"/>
      <c r="B136" s="39"/>
      <c r="C136" s="218" t="s">
        <v>137</v>
      </c>
      <c r="D136" s="218" t="s">
        <v>139</v>
      </c>
      <c r="E136" s="219" t="s">
        <v>158</v>
      </c>
      <c r="F136" s="220" t="s">
        <v>159</v>
      </c>
      <c r="G136" s="221" t="s">
        <v>142</v>
      </c>
      <c r="H136" s="222">
        <v>55</v>
      </c>
      <c r="I136" s="223"/>
      <c r="J136" s="224">
        <f>ROUND(I136*H136,2)</f>
        <v>0</v>
      </c>
      <c r="K136" s="220" t="s">
        <v>143</v>
      </c>
      <c r="L136" s="44"/>
      <c r="M136" s="225" t="s">
        <v>1</v>
      </c>
      <c r="N136" s="226" t="s">
        <v>41</v>
      </c>
      <c r="O136" s="91"/>
      <c r="P136" s="227">
        <f>O136*H136</f>
        <v>0</v>
      </c>
      <c r="Q136" s="227">
        <v>0.0043800000000000002</v>
      </c>
      <c r="R136" s="227">
        <f>Q136*H136</f>
        <v>0.2409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144</v>
      </c>
      <c r="AT136" s="229" t="s">
        <v>139</v>
      </c>
      <c r="AU136" s="229" t="s">
        <v>145</v>
      </c>
      <c r="AY136" s="17" t="s">
        <v>136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145</v>
      </c>
      <c r="BK136" s="230">
        <f>ROUND(I136*H136,2)</f>
        <v>0</v>
      </c>
      <c r="BL136" s="17" t="s">
        <v>144</v>
      </c>
      <c r="BM136" s="229" t="s">
        <v>160</v>
      </c>
    </row>
    <row r="137" s="2" customFormat="1">
      <c r="A137" s="38"/>
      <c r="B137" s="39"/>
      <c r="C137" s="40"/>
      <c r="D137" s="233" t="s">
        <v>155</v>
      </c>
      <c r="E137" s="40"/>
      <c r="F137" s="253" t="s">
        <v>156</v>
      </c>
      <c r="G137" s="40"/>
      <c r="H137" s="40"/>
      <c r="I137" s="254"/>
      <c r="J137" s="40"/>
      <c r="K137" s="40"/>
      <c r="L137" s="44"/>
      <c r="M137" s="255"/>
      <c r="N137" s="256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155</v>
      </c>
      <c r="AU137" s="17" t="s">
        <v>145</v>
      </c>
    </row>
    <row r="138" s="14" customFormat="1">
      <c r="A138" s="14"/>
      <c r="B138" s="242"/>
      <c r="C138" s="243"/>
      <c r="D138" s="233" t="s">
        <v>147</v>
      </c>
      <c r="E138" s="244" t="s">
        <v>1</v>
      </c>
      <c r="F138" s="245" t="s">
        <v>157</v>
      </c>
      <c r="G138" s="243"/>
      <c r="H138" s="246">
        <v>55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2" t="s">
        <v>147</v>
      </c>
      <c r="AU138" s="252" t="s">
        <v>145</v>
      </c>
      <c r="AV138" s="14" t="s">
        <v>145</v>
      </c>
      <c r="AW138" s="14" t="s">
        <v>32</v>
      </c>
      <c r="AX138" s="14" t="s">
        <v>83</v>
      </c>
      <c r="AY138" s="252" t="s">
        <v>136</v>
      </c>
    </row>
    <row r="139" s="2" customFormat="1" ht="24.15" customHeight="1">
      <c r="A139" s="38"/>
      <c r="B139" s="39"/>
      <c r="C139" s="218" t="s">
        <v>144</v>
      </c>
      <c r="D139" s="218" t="s">
        <v>139</v>
      </c>
      <c r="E139" s="219" t="s">
        <v>161</v>
      </c>
      <c r="F139" s="220" t="s">
        <v>162</v>
      </c>
      <c r="G139" s="221" t="s">
        <v>142</v>
      </c>
      <c r="H139" s="222">
        <v>55</v>
      </c>
      <c r="I139" s="223"/>
      <c r="J139" s="224">
        <f>ROUND(I139*H139,2)</f>
        <v>0</v>
      </c>
      <c r="K139" s="220" t="s">
        <v>143</v>
      </c>
      <c r="L139" s="44"/>
      <c r="M139" s="225" t="s">
        <v>1</v>
      </c>
      <c r="N139" s="226" t="s">
        <v>41</v>
      </c>
      <c r="O139" s="91"/>
      <c r="P139" s="227">
        <f>O139*H139</f>
        <v>0</v>
      </c>
      <c r="Q139" s="227">
        <v>0.033579999999999999</v>
      </c>
      <c r="R139" s="227">
        <f>Q139*H139</f>
        <v>1.8469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144</v>
      </c>
      <c r="AT139" s="229" t="s">
        <v>139</v>
      </c>
      <c r="AU139" s="229" t="s">
        <v>145</v>
      </c>
      <c r="AY139" s="17" t="s">
        <v>136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145</v>
      </c>
      <c r="BK139" s="230">
        <f>ROUND(I139*H139,2)</f>
        <v>0</v>
      </c>
      <c r="BL139" s="17" t="s">
        <v>144</v>
      </c>
      <c r="BM139" s="229" t="s">
        <v>163</v>
      </c>
    </row>
    <row r="140" s="2" customFormat="1">
      <c r="A140" s="38"/>
      <c r="B140" s="39"/>
      <c r="C140" s="40"/>
      <c r="D140" s="233" t="s">
        <v>155</v>
      </c>
      <c r="E140" s="40"/>
      <c r="F140" s="253" t="s">
        <v>156</v>
      </c>
      <c r="G140" s="40"/>
      <c r="H140" s="40"/>
      <c r="I140" s="254"/>
      <c r="J140" s="40"/>
      <c r="K140" s="40"/>
      <c r="L140" s="44"/>
      <c r="M140" s="255"/>
      <c r="N140" s="256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155</v>
      </c>
      <c r="AU140" s="17" t="s">
        <v>145</v>
      </c>
    </row>
    <row r="141" s="14" customFormat="1">
      <c r="A141" s="14"/>
      <c r="B141" s="242"/>
      <c r="C141" s="243"/>
      <c r="D141" s="233" t="s">
        <v>147</v>
      </c>
      <c r="E141" s="244" t="s">
        <v>1</v>
      </c>
      <c r="F141" s="245" t="s">
        <v>157</v>
      </c>
      <c r="G141" s="243"/>
      <c r="H141" s="246">
        <v>55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147</v>
      </c>
      <c r="AU141" s="252" t="s">
        <v>145</v>
      </c>
      <c r="AV141" s="14" t="s">
        <v>145</v>
      </c>
      <c r="AW141" s="14" t="s">
        <v>32</v>
      </c>
      <c r="AX141" s="14" t="s">
        <v>83</v>
      </c>
      <c r="AY141" s="252" t="s">
        <v>136</v>
      </c>
    </row>
    <row r="142" s="2" customFormat="1" ht="37.8" customHeight="1">
      <c r="A142" s="38"/>
      <c r="B142" s="39"/>
      <c r="C142" s="218" t="s">
        <v>164</v>
      </c>
      <c r="D142" s="218" t="s">
        <v>139</v>
      </c>
      <c r="E142" s="219" t="s">
        <v>165</v>
      </c>
      <c r="F142" s="220" t="s">
        <v>166</v>
      </c>
      <c r="G142" s="221" t="s">
        <v>142</v>
      </c>
      <c r="H142" s="222">
        <v>80</v>
      </c>
      <c r="I142" s="223"/>
      <c r="J142" s="224">
        <f>ROUND(I142*H142,2)</f>
        <v>0</v>
      </c>
      <c r="K142" s="220" t="s">
        <v>1</v>
      </c>
      <c r="L142" s="44"/>
      <c r="M142" s="225" t="s">
        <v>1</v>
      </c>
      <c r="N142" s="226" t="s">
        <v>41</v>
      </c>
      <c r="O142" s="91"/>
      <c r="P142" s="227">
        <f>O142*H142</f>
        <v>0</v>
      </c>
      <c r="Q142" s="227">
        <v>0.00011</v>
      </c>
      <c r="R142" s="227">
        <f>Q142*H142</f>
        <v>0.0088000000000000005</v>
      </c>
      <c r="S142" s="227">
        <v>6.0000000000000002E-05</v>
      </c>
      <c r="T142" s="228">
        <f>S142*H142</f>
        <v>0.0048000000000000004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144</v>
      </c>
      <c r="AT142" s="229" t="s">
        <v>139</v>
      </c>
      <c r="AU142" s="229" t="s">
        <v>145</v>
      </c>
      <c r="AY142" s="17" t="s">
        <v>136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145</v>
      </c>
      <c r="BK142" s="230">
        <f>ROUND(I142*H142,2)</f>
        <v>0</v>
      </c>
      <c r="BL142" s="17" t="s">
        <v>144</v>
      </c>
      <c r="BM142" s="229" t="s">
        <v>167</v>
      </c>
    </row>
    <row r="143" s="14" customFormat="1">
      <c r="A143" s="14"/>
      <c r="B143" s="242"/>
      <c r="C143" s="243"/>
      <c r="D143" s="233" t="s">
        <v>147</v>
      </c>
      <c r="E143" s="244" t="s">
        <v>1</v>
      </c>
      <c r="F143" s="245" t="s">
        <v>168</v>
      </c>
      <c r="G143" s="243"/>
      <c r="H143" s="246">
        <v>80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2" t="s">
        <v>147</v>
      </c>
      <c r="AU143" s="252" t="s">
        <v>145</v>
      </c>
      <c r="AV143" s="14" t="s">
        <v>145</v>
      </c>
      <c r="AW143" s="14" t="s">
        <v>32</v>
      </c>
      <c r="AX143" s="14" t="s">
        <v>83</v>
      </c>
      <c r="AY143" s="252" t="s">
        <v>136</v>
      </c>
    </row>
    <row r="144" s="2" customFormat="1" ht="16.5" customHeight="1">
      <c r="A144" s="38"/>
      <c r="B144" s="39"/>
      <c r="C144" s="218" t="s">
        <v>150</v>
      </c>
      <c r="D144" s="218" t="s">
        <v>139</v>
      </c>
      <c r="E144" s="219" t="s">
        <v>169</v>
      </c>
      <c r="F144" s="220" t="s">
        <v>170</v>
      </c>
      <c r="G144" s="221" t="s">
        <v>171</v>
      </c>
      <c r="H144" s="222">
        <v>1</v>
      </c>
      <c r="I144" s="223"/>
      <c r="J144" s="224">
        <f>ROUND(I144*H144,2)</f>
        <v>0</v>
      </c>
      <c r="K144" s="220" t="s">
        <v>1</v>
      </c>
      <c r="L144" s="44"/>
      <c r="M144" s="225" t="s">
        <v>1</v>
      </c>
      <c r="N144" s="226" t="s">
        <v>41</v>
      </c>
      <c r="O144" s="91"/>
      <c r="P144" s="227">
        <f>O144*H144</f>
        <v>0</v>
      </c>
      <c r="Q144" s="227">
        <v>0.00011</v>
      </c>
      <c r="R144" s="227">
        <f>Q144*H144</f>
        <v>0.00011</v>
      </c>
      <c r="S144" s="227">
        <v>6.0000000000000002E-05</v>
      </c>
      <c r="T144" s="228">
        <f>S144*H144</f>
        <v>6.0000000000000002E-05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144</v>
      </c>
      <c r="AT144" s="229" t="s">
        <v>139</v>
      </c>
      <c r="AU144" s="229" t="s">
        <v>145</v>
      </c>
      <c r="AY144" s="17" t="s">
        <v>136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145</v>
      </c>
      <c r="BK144" s="230">
        <f>ROUND(I144*H144,2)</f>
        <v>0</v>
      </c>
      <c r="BL144" s="17" t="s">
        <v>144</v>
      </c>
      <c r="BM144" s="229" t="s">
        <v>172</v>
      </c>
    </row>
    <row r="145" s="14" customFormat="1">
      <c r="A145" s="14"/>
      <c r="B145" s="242"/>
      <c r="C145" s="243"/>
      <c r="D145" s="233" t="s">
        <v>147</v>
      </c>
      <c r="E145" s="244" t="s">
        <v>1</v>
      </c>
      <c r="F145" s="245" t="s">
        <v>83</v>
      </c>
      <c r="G145" s="243"/>
      <c r="H145" s="246">
        <v>1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2" t="s">
        <v>147</v>
      </c>
      <c r="AU145" s="252" t="s">
        <v>145</v>
      </c>
      <c r="AV145" s="14" t="s">
        <v>145</v>
      </c>
      <c r="AW145" s="14" t="s">
        <v>32</v>
      </c>
      <c r="AX145" s="14" t="s">
        <v>83</v>
      </c>
      <c r="AY145" s="252" t="s">
        <v>136</v>
      </c>
    </row>
    <row r="146" s="12" customFormat="1" ht="22.8" customHeight="1">
      <c r="A146" s="12"/>
      <c r="B146" s="202"/>
      <c r="C146" s="203"/>
      <c r="D146" s="204" t="s">
        <v>74</v>
      </c>
      <c r="E146" s="216" t="s">
        <v>173</v>
      </c>
      <c r="F146" s="216" t="s">
        <v>174</v>
      </c>
      <c r="G146" s="203"/>
      <c r="H146" s="203"/>
      <c r="I146" s="206"/>
      <c r="J146" s="217">
        <f>BK146</f>
        <v>0</v>
      </c>
      <c r="K146" s="203"/>
      <c r="L146" s="208"/>
      <c r="M146" s="209"/>
      <c r="N146" s="210"/>
      <c r="O146" s="210"/>
      <c r="P146" s="211">
        <f>SUM(P147:P156)</f>
        <v>0</v>
      </c>
      <c r="Q146" s="210"/>
      <c r="R146" s="211">
        <f>SUM(R147:R156)</f>
        <v>0.0060000000000000001</v>
      </c>
      <c r="S146" s="210"/>
      <c r="T146" s="212">
        <f>SUM(T147:T156)</f>
        <v>1.701225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3" t="s">
        <v>83</v>
      </c>
      <c r="AT146" s="214" t="s">
        <v>74</v>
      </c>
      <c r="AU146" s="214" t="s">
        <v>83</v>
      </c>
      <c r="AY146" s="213" t="s">
        <v>136</v>
      </c>
      <c r="BK146" s="215">
        <f>SUM(BK147:BK156)</f>
        <v>0</v>
      </c>
    </row>
    <row r="147" s="2" customFormat="1" ht="24.15" customHeight="1">
      <c r="A147" s="38"/>
      <c r="B147" s="39"/>
      <c r="C147" s="218" t="s">
        <v>175</v>
      </c>
      <c r="D147" s="218" t="s">
        <v>139</v>
      </c>
      <c r="E147" s="219" t="s">
        <v>176</v>
      </c>
      <c r="F147" s="220" t="s">
        <v>177</v>
      </c>
      <c r="G147" s="221" t="s">
        <v>142</v>
      </c>
      <c r="H147" s="222">
        <v>150</v>
      </c>
      <c r="I147" s="223"/>
      <c r="J147" s="224">
        <f>ROUND(I147*H147,2)</f>
        <v>0</v>
      </c>
      <c r="K147" s="220" t="s">
        <v>143</v>
      </c>
      <c r="L147" s="44"/>
      <c r="M147" s="225" t="s">
        <v>1</v>
      </c>
      <c r="N147" s="226" t="s">
        <v>41</v>
      </c>
      <c r="O147" s="91"/>
      <c r="P147" s="227">
        <f>O147*H147</f>
        <v>0</v>
      </c>
      <c r="Q147" s="227">
        <v>4.0000000000000003E-05</v>
      </c>
      <c r="R147" s="227">
        <f>Q147*H147</f>
        <v>0.0060000000000000001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144</v>
      </c>
      <c r="AT147" s="229" t="s">
        <v>139</v>
      </c>
      <c r="AU147" s="229" t="s">
        <v>145</v>
      </c>
      <c r="AY147" s="17" t="s">
        <v>136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145</v>
      </c>
      <c r="BK147" s="230">
        <f>ROUND(I147*H147,2)</f>
        <v>0</v>
      </c>
      <c r="BL147" s="17" t="s">
        <v>144</v>
      </c>
      <c r="BM147" s="229" t="s">
        <v>178</v>
      </c>
    </row>
    <row r="148" s="2" customFormat="1" ht="21.75" customHeight="1">
      <c r="A148" s="38"/>
      <c r="B148" s="39"/>
      <c r="C148" s="218" t="s">
        <v>179</v>
      </c>
      <c r="D148" s="218" t="s">
        <v>139</v>
      </c>
      <c r="E148" s="219" t="s">
        <v>180</v>
      </c>
      <c r="F148" s="220" t="s">
        <v>181</v>
      </c>
      <c r="G148" s="221" t="s">
        <v>142</v>
      </c>
      <c r="H148" s="222">
        <v>5.319</v>
      </c>
      <c r="I148" s="223"/>
      <c r="J148" s="224">
        <f>ROUND(I148*H148,2)</f>
        <v>0</v>
      </c>
      <c r="K148" s="220" t="s">
        <v>143</v>
      </c>
      <c r="L148" s="44"/>
      <c r="M148" s="225" t="s">
        <v>1</v>
      </c>
      <c r="N148" s="226" t="s">
        <v>41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0.075999999999999998</v>
      </c>
      <c r="T148" s="228">
        <f>S148*H148</f>
        <v>0.40424399999999999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144</v>
      </c>
      <c r="AT148" s="229" t="s">
        <v>139</v>
      </c>
      <c r="AU148" s="229" t="s">
        <v>145</v>
      </c>
      <c r="AY148" s="17" t="s">
        <v>136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145</v>
      </c>
      <c r="BK148" s="230">
        <f>ROUND(I148*H148,2)</f>
        <v>0</v>
      </c>
      <c r="BL148" s="17" t="s">
        <v>144</v>
      </c>
      <c r="BM148" s="229" t="s">
        <v>182</v>
      </c>
    </row>
    <row r="149" s="14" customFormat="1">
      <c r="A149" s="14"/>
      <c r="B149" s="242"/>
      <c r="C149" s="243"/>
      <c r="D149" s="233" t="s">
        <v>147</v>
      </c>
      <c r="E149" s="244" t="s">
        <v>1</v>
      </c>
      <c r="F149" s="245" t="s">
        <v>183</v>
      </c>
      <c r="G149" s="243"/>
      <c r="H149" s="246">
        <v>3.5459999999999998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2" t="s">
        <v>147</v>
      </c>
      <c r="AU149" s="252" t="s">
        <v>145</v>
      </c>
      <c r="AV149" s="14" t="s">
        <v>145</v>
      </c>
      <c r="AW149" s="14" t="s">
        <v>32</v>
      </c>
      <c r="AX149" s="14" t="s">
        <v>75</v>
      </c>
      <c r="AY149" s="252" t="s">
        <v>136</v>
      </c>
    </row>
    <row r="150" s="14" customFormat="1">
      <c r="A150" s="14"/>
      <c r="B150" s="242"/>
      <c r="C150" s="243"/>
      <c r="D150" s="233" t="s">
        <v>147</v>
      </c>
      <c r="E150" s="244" t="s">
        <v>1</v>
      </c>
      <c r="F150" s="245" t="s">
        <v>184</v>
      </c>
      <c r="G150" s="243"/>
      <c r="H150" s="246">
        <v>1.7729999999999999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2" t="s">
        <v>147</v>
      </c>
      <c r="AU150" s="252" t="s">
        <v>145</v>
      </c>
      <c r="AV150" s="14" t="s">
        <v>145</v>
      </c>
      <c r="AW150" s="14" t="s">
        <v>32</v>
      </c>
      <c r="AX150" s="14" t="s">
        <v>75</v>
      </c>
      <c r="AY150" s="252" t="s">
        <v>136</v>
      </c>
    </row>
    <row r="151" s="15" customFormat="1">
      <c r="A151" s="15"/>
      <c r="B151" s="257"/>
      <c r="C151" s="258"/>
      <c r="D151" s="233" t="s">
        <v>147</v>
      </c>
      <c r="E151" s="259" t="s">
        <v>1</v>
      </c>
      <c r="F151" s="260" t="s">
        <v>185</v>
      </c>
      <c r="G151" s="258"/>
      <c r="H151" s="261">
        <v>5.319</v>
      </c>
      <c r="I151" s="262"/>
      <c r="J151" s="258"/>
      <c r="K151" s="258"/>
      <c r="L151" s="263"/>
      <c r="M151" s="264"/>
      <c r="N151" s="265"/>
      <c r="O151" s="265"/>
      <c r="P151" s="265"/>
      <c r="Q151" s="265"/>
      <c r="R151" s="265"/>
      <c r="S151" s="265"/>
      <c r="T151" s="266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7" t="s">
        <v>147</v>
      </c>
      <c r="AU151" s="267" t="s">
        <v>145</v>
      </c>
      <c r="AV151" s="15" t="s">
        <v>144</v>
      </c>
      <c r="AW151" s="15" t="s">
        <v>32</v>
      </c>
      <c r="AX151" s="15" t="s">
        <v>83</v>
      </c>
      <c r="AY151" s="267" t="s">
        <v>136</v>
      </c>
    </row>
    <row r="152" s="2" customFormat="1" ht="21.75" customHeight="1">
      <c r="A152" s="38"/>
      <c r="B152" s="39"/>
      <c r="C152" s="218" t="s">
        <v>173</v>
      </c>
      <c r="D152" s="218" t="s">
        <v>139</v>
      </c>
      <c r="E152" s="219" t="s">
        <v>186</v>
      </c>
      <c r="F152" s="220" t="s">
        <v>187</v>
      </c>
      <c r="G152" s="221" t="s">
        <v>142</v>
      </c>
      <c r="H152" s="222">
        <v>20.587</v>
      </c>
      <c r="I152" s="223"/>
      <c r="J152" s="224">
        <f>ROUND(I152*H152,2)</f>
        <v>0</v>
      </c>
      <c r="K152" s="220" t="s">
        <v>143</v>
      </c>
      <c r="L152" s="44"/>
      <c r="M152" s="225" t="s">
        <v>1</v>
      </c>
      <c r="N152" s="226" t="s">
        <v>41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0.063</v>
      </c>
      <c r="T152" s="228">
        <f>S152*H152</f>
        <v>1.2969809999999999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144</v>
      </c>
      <c r="AT152" s="229" t="s">
        <v>139</v>
      </c>
      <c r="AU152" s="229" t="s">
        <v>145</v>
      </c>
      <c r="AY152" s="17" t="s">
        <v>136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145</v>
      </c>
      <c r="BK152" s="230">
        <f>ROUND(I152*H152,2)</f>
        <v>0</v>
      </c>
      <c r="BL152" s="17" t="s">
        <v>144</v>
      </c>
      <c r="BM152" s="229" t="s">
        <v>188</v>
      </c>
    </row>
    <row r="153" s="14" customFormat="1">
      <c r="A153" s="14"/>
      <c r="B153" s="242"/>
      <c r="C153" s="243"/>
      <c r="D153" s="233" t="s">
        <v>147</v>
      </c>
      <c r="E153" s="244" t="s">
        <v>1</v>
      </c>
      <c r="F153" s="245" t="s">
        <v>189</v>
      </c>
      <c r="G153" s="243"/>
      <c r="H153" s="246">
        <v>9.7520000000000007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2" t="s">
        <v>147</v>
      </c>
      <c r="AU153" s="252" t="s">
        <v>145</v>
      </c>
      <c r="AV153" s="14" t="s">
        <v>145</v>
      </c>
      <c r="AW153" s="14" t="s">
        <v>32</v>
      </c>
      <c r="AX153" s="14" t="s">
        <v>75</v>
      </c>
      <c r="AY153" s="252" t="s">
        <v>136</v>
      </c>
    </row>
    <row r="154" s="14" customFormat="1">
      <c r="A154" s="14"/>
      <c r="B154" s="242"/>
      <c r="C154" s="243"/>
      <c r="D154" s="233" t="s">
        <v>147</v>
      </c>
      <c r="E154" s="244" t="s">
        <v>1</v>
      </c>
      <c r="F154" s="245" t="s">
        <v>190</v>
      </c>
      <c r="G154" s="243"/>
      <c r="H154" s="246">
        <v>6.5010000000000003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2" t="s">
        <v>147</v>
      </c>
      <c r="AU154" s="252" t="s">
        <v>145</v>
      </c>
      <c r="AV154" s="14" t="s">
        <v>145</v>
      </c>
      <c r="AW154" s="14" t="s">
        <v>32</v>
      </c>
      <c r="AX154" s="14" t="s">
        <v>75</v>
      </c>
      <c r="AY154" s="252" t="s">
        <v>136</v>
      </c>
    </row>
    <row r="155" s="14" customFormat="1">
      <c r="A155" s="14"/>
      <c r="B155" s="242"/>
      <c r="C155" s="243"/>
      <c r="D155" s="233" t="s">
        <v>147</v>
      </c>
      <c r="E155" s="244" t="s">
        <v>1</v>
      </c>
      <c r="F155" s="245" t="s">
        <v>191</v>
      </c>
      <c r="G155" s="243"/>
      <c r="H155" s="246">
        <v>4.3339999999999996</v>
      </c>
      <c r="I155" s="247"/>
      <c r="J155" s="243"/>
      <c r="K155" s="243"/>
      <c r="L155" s="248"/>
      <c r="M155" s="249"/>
      <c r="N155" s="250"/>
      <c r="O155" s="250"/>
      <c r="P155" s="250"/>
      <c r="Q155" s="250"/>
      <c r="R155" s="250"/>
      <c r="S155" s="250"/>
      <c r="T155" s="25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2" t="s">
        <v>147</v>
      </c>
      <c r="AU155" s="252" t="s">
        <v>145</v>
      </c>
      <c r="AV155" s="14" t="s">
        <v>145</v>
      </c>
      <c r="AW155" s="14" t="s">
        <v>32</v>
      </c>
      <c r="AX155" s="14" t="s">
        <v>75</v>
      </c>
      <c r="AY155" s="252" t="s">
        <v>136</v>
      </c>
    </row>
    <row r="156" s="15" customFormat="1">
      <c r="A156" s="15"/>
      <c r="B156" s="257"/>
      <c r="C156" s="258"/>
      <c r="D156" s="233" t="s">
        <v>147</v>
      </c>
      <c r="E156" s="259" t="s">
        <v>1</v>
      </c>
      <c r="F156" s="260" t="s">
        <v>185</v>
      </c>
      <c r="G156" s="258"/>
      <c r="H156" s="261">
        <v>20.587</v>
      </c>
      <c r="I156" s="262"/>
      <c r="J156" s="258"/>
      <c r="K156" s="258"/>
      <c r="L156" s="263"/>
      <c r="M156" s="264"/>
      <c r="N156" s="265"/>
      <c r="O156" s="265"/>
      <c r="P156" s="265"/>
      <c r="Q156" s="265"/>
      <c r="R156" s="265"/>
      <c r="S156" s="265"/>
      <c r="T156" s="266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7" t="s">
        <v>147</v>
      </c>
      <c r="AU156" s="267" t="s">
        <v>145</v>
      </c>
      <c r="AV156" s="15" t="s">
        <v>144</v>
      </c>
      <c r="AW156" s="15" t="s">
        <v>32</v>
      </c>
      <c r="AX156" s="15" t="s">
        <v>83</v>
      </c>
      <c r="AY156" s="267" t="s">
        <v>136</v>
      </c>
    </row>
    <row r="157" s="12" customFormat="1" ht="22.8" customHeight="1">
      <c r="A157" s="12"/>
      <c r="B157" s="202"/>
      <c r="C157" s="203"/>
      <c r="D157" s="204" t="s">
        <v>74</v>
      </c>
      <c r="E157" s="216" t="s">
        <v>192</v>
      </c>
      <c r="F157" s="216" t="s">
        <v>193</v>
      </c>
      <c r="G157" s="203"/>
      <c r="H157" s="203"/>
      <c r="I157" s="206"/>
      <c r="J157" s="217">
        <f>BK157</f>
        <v>0</v>
      </c>
      <c r="K157" s="203"/>
      <c r="L157" s="208"/>
      <c r="M157" s="209"/>
      <c r="N157" s="210"/>
      <c r="O157" s="210"/>
      <c r="P157" s="211">
        <f>SUM(P158:P162)</f>
        <v>0</v>
      </c>
      <c r="Q157" s="210"/>
      <c r="R157" s="211">
        <f>SUM(R158:R162)</f>
        <v>0</v>
      </c>
      <c r="S157" s="210"/>
      <c r="T157" s="212">
        <f>SUM(T158:T162)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3" t="s">
        <v>83</v>
      </c>
      <c r="AT157" s="214" t="s">
        <v>74</v>
      </c>
      <c r="AU157" s="214" t="s">
        <v>83</v>
      </c>
      <c r="AY157" s="213" t="s">
        <v>136</v>
      </c>
      <c r="BK157" s="215">
        <f>SUM(BK158:BK162)</f>
        <v>0</v>
      </c>
    </row>
    <row r="158" s="2" customFormat="1" ht="24.15" customHeight="1">
      <c r="A158" s="38"/>
      <c r="B158" s="39"/>
      <c r="C158" s="218" t="s">
        <v>194</v>
      </c>
      <c r="D158" s="218" t="s">
        <v>139</v>
      </c>
      <c r="E158" s="219" t="s">
        <v>195</v>
      </c>
      <c r="F158" s="220" t="s">
        <v>196</v>
      </c>
      <c r="G158" s="221" t="s">
        <v>197</v>
      </c>
      <c r="H158" s="222">
        <v>2.4199999999999999</v>
      </c>
      <c r="I158" s="223"/>
      <c r="J158" s="224">
        <f>ROUND(I158*H158,2)</f>
        <v>0</v>
      </c>
      <c r="K158" s="220" t="s">
        <v>143</v>
      </c>
      <c r="L158" s="44"/>
      <c r="M158" s="225" t="s">
        <v>1</v>
      </c>
      <c r="N158" s="226" t="s">
        <v>41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144</v>
      </c>
      <c r="AT158" s="229" t="s">
        <v>139</v>
      </c>
      <c r="AU158" s="229" t="s">
        <v>145</v>
      </c>
      <c r="AY158" s="17" t="s">
        <v>136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145</v>
      </c>
      <c r="BK158" s="230">
        <f>ROUND(I158*H158,2)</f>
        <v>0</v>
      </c>
      <c r="BL158" s="17" t="s">
        <v>144</v>
      </c>
      <c r="BM158" s="229" t="s">
        <v>198</v>
      </c>
    </row>
    <row r="159" s="2" customFormat="1" ht="24.15" customHeight="1">
      <c r="A159" s="38"/>
      <c r="B159" s="39"/>
      <c r="C159" s="218" t="s">
        <v>199</v>
      </c>
      <c r="D159" s="218" t="s">
        <v>139</v>
      </c>
      <c r="E159" s="219" t="s">
        <v>200</v>
      </c>
      <c r="F159" s="220" t="s">
        <v>201</v>
      </c>
      <c r="G159" s="221" t="s">
        <v>197</v>
      </c>
      <c r="H159" s="222">
        <v>28.574000000000002</v>
      </c>
      <c r="I159" s="223"/>
      <c r="J159" s="224">
        <f>ROUND(I159*H159,2)</f>
        <v>0</v>
      </c>
      <c r="K159" s="220" t="s">
        <v>143</v>
      </c>
      <c r="L159" s="44"/>
      <c r="M159" s="225" t="s">
        <v>1</v>
      </c>
      <c r="N159" s="226" t="s">
        <v>41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144</v>
      </c>
      <c r="AT159" s="229" t="s">
        <v>139</v>
      </c>
      <c r="AU159" s="229" t="s">
        <v>145</v>
      </c>
      <c r="AY159" s="17" t="s">
        <v>136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145</v>
      </c>
      <c r="BK159" s="230">
        <f>ROUND(I159*H159,2)</f>
        <v>0</v>
      </c>
      <c r="BL159" s="17" t="s">
        <v>144</v>
      </c>
      <c r="BM159" s="229" t="s">
        <v>202</v>
      </c>
    </row>
    <row r="160" s="13" customFormat="1">
      <c r="A160" s="13"/>
      <c r="B160" s="231"/>
      <c r="C160" s="232"/>
      <c r="D160" s="233" t="s">
        <v>147</v>
      </c>
      <c r="E160" s="234" t="s">
        <v>1</v>
      </c>
      <c r="F160" s="235" t="s">
        <v>203</v>
      </c>
      <c r="G160" s="232"/>
      <c r="H160" s="234" t="s">
        <v>1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147</v>
      </c>
      <c r="AU160" s="241" t="s">
        <v>145</v>
      </c>
      <c r="AV160" s="13" t="s">
        <v>83</v>
      </c>
      <c r="AW160" s="13" t="s">
        <v>32</v>
      </c>
      <c r="AX160" s="13" t="s">
        <v>75</v>
      </c>
      <c r="AY160" s="241" t="s">
        <v>136</v>
      </c>
    </row>
    <row r="161" s="14" customFormat="1">
      <c r="A161" s="14"/>
      <c r="B161" s="242"/>
      <c r="C161" s="243"/>
      <c r="D161" s="233" t="s">
        <v>147</v>
      </c>
      <c r="E161" s="244" t="s">
        <v>1</v>
      </c>
      <c r="F161" s="245" t="s">
        <v>204</v>
      </c>
      <c r="G161" s="243"/>
      <c r="H161" s="246">
        <v>28.574000000000002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2" t="s">
        <v>147</v>
      </c>
      <c r="AU161" s="252" t="s">
        <v>145</v>
      </c>
      <c r="AV161" s="14" t="s">
        <v>145</v>
      </c>
      <c r="AW161" s="14" t="s">
        <v>32</v>
      </c>
      <c r="AX161" s="14" t="s">
        <v>83</v>
      </c>
      <c r="AY161" s="252" t="s">
        <v>136</v>
      </c>
    </row>
    <row r="162" s="2" customFormat="1" ht="44.25" customHeight="1">
      <c r="A162" s="38"/>
      <c r="B162" s="39"/>
      <c r="C162" s="218" t="s">
        <v>8</v>
      </c>
      <c r="D162" s="218" t="s">
        <v>139</v>
      </c>
      <c r="E162" s="219" t="s">
        <v>205</v>
      </c>
      <c r="F162" s="220" t="s">
        <v>206</v>
      </c>
      <c r="G162" s="221" t="s">
        <v>197</v>
      </c>
      <c r="H162" s="222">
        <v>2.4199999999999999</v>
      </c>
      <c r="I162" s="223"/>
      <c r="J162" s="224">
        <f>ROUND(I162*H162,2)</f>
        <v>0</v>
      </c>
      <c r="K162" s="220" t="s">
        <v>143</v>
      </c>
      <c r="L162" s="44"/>
      <c r="M162" s="225" t="s">
        <v>1</v>
      </c>
      <c r="N162" s="226" t="s">
        <v>41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144</v>
      </c>
      <c r="AT162" s="229" t="s">
        <v>139</v>
      </c>
      <c r="AU162" s="229" t="s">
        <v>145</v>
      </c>
      <c r="AY162" s="17" t="s">
        <v>136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145</v>
      </c>
      <c r="BK162" s="230">
        <f>ROUND(I162*H162,2)</f>
        <v>0</v>
      </c>
      <c r="BL162" s="17" t="s">
        <v>144</v>
      </c>
      <c r="BM162" s="229" t="s">
        <v>207</v>
      </c>
    </row>
    <row r="163" s="12" customFormat="1" ht="22.8" customHeight="1">
      <c r="A163" s="12"/>
      <c r="B163" s="202"/>
      <c r="C163" s="203"/>
      <c r="D163" s="204" t="s">
        <v>74</v>
      </c>
      <c r="E163" s="216" t="s">
        <v>208</v>
      </c>
      <c r="F163" s="216" t="s">
        <v>209</v>
      </c>
      <c r="G163" s="203"/>
      <c r="H163" s="203"/>
      <c r="I163" s="206"/>
      <c r="J163" s="217">
        <f>BK163</f>
        <v>0</v>
      </c>
      <c r="K163" s="203"/>
      <c r="L163" s="208"/>
      <c r="M163" s="209"/>
      <c r="N163" s="210"/>
      <c r="O163" s="210"/>
      <c r="P163" s="211">
        <f>SUM(P164:P165)</f>
        <v>0</v>
      </c>
      <c r="Q163" s="210"/>
      <c r="R163" s="211">
        <f>SUM(R164:R165)</f>
        <v>0</v>
      </c>
      <c r="S163" s="210"/>
      <c r="T163" s="212">
        <f>SUM(T164:T165)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3" t="s">
        <v>83</v>
      </c>
      <c r="AT163" s="214" t="s">
        <v>74</v>
      </c>
      <c r="AU163" s="214" t="s">
        <v>83</v>
      </c>
      <c r="AY163" s="213" t="s">
        <v>136</v>
      </c>
      <c r="BK163" s="215">
        <f>SUM(BK164:BK165)</f>
        <v>0</v>
      </c>
    </row>
    <row r="164" s="2" customFormat="1" ht="24.15" customHeight="1">
      <c r="A164" s="38"/>
      <c r="B164" s="39"/>
      <c r="C164" s="218" t="s">
        <v>210</v>
      </c>
      <c r="D164" s="218" t="s">
        <v>139</v>
      </c>
      <c r="E164" s="219" t="s">
        <v>211</v>
      </c>
      <c r="F164" s="220" t="s">
        <v>212</v>
      </c>
      <c r="G164" s="221" t="s">
        <v>197</v>
      </c>
      <c r="H164" s="222">
        <v>3.8599999999999999</v>
      </c>
      <c r="I164" s="223"/>
      <c r="J164" s="224">
        <f>ROUND(I164*H164,2)</f>
        <v>0</v>
      </c>
      <c r="K164" s="220" t="s">
        <v>143</v>
      </c>
      <c r="L164" s="44"/>
      <c r="M164" s="225" t="s">
        <v>1</v>
      </c>
      <c r="N164" s="226" t="s">
        <v>41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144</v>
      </c>
      <c r="AT164" s="229" t="s">
        <v>139</v>
      </c>
      <c r="AU164" s="229" t="s">
        <v>145</v>
      </c>
      <c r="AY164" s="17" t="s">
        <v>136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145</v>
      </c>
      <c r="BK164" s="230">
        <f>ROUND(I164*H164,2)</f>
        <v>0</v>
      </c>
      <c r="BL164" s="17" t="s">
        <v>144</v>
      </c>
      <c r="BM164" s="229" t="s">
        <v>213</v>
      </c>
    </row>
    <row r="165" s="2" customFormat="1" ht="24.15" customHeight="1">
      <c r="A165" s="38"/>
      <c r="B165" s="39"/>
      <c r="C165" s="218" t="s">
        <v>214</v>
      </c>
      <c r="D165" s="218" t="s">
        <v>139</v>
      </c>
      <c r="E165" s="219" t="s">
        <v>215</v>
      </c>
      <c r="F165" s="220" t="s">
        <v>216</v>
      </c>
      <c r="G165" s="221" t="s">
        <v>197</v>
      </c>
      <c r="H165" s="222">
        <v>3.8599999999999999</v>
      </c>
      <c r="I165" s="223"/>
      <c r="J165" s="224">
        <f>ROUND(I165*H165,2)</f>
        <v>0</v>
      </c>
      <c r="K165" s="220" t="s">
        <v>143</v>
      </c>
      <c r="L165" s="44"/>
      <c r="M165" s="225" t="s">
        <v>1</v>
      </c>
      <c r="N165" s="226" t="s">
        <v>41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144</v>
      </c>
      <c r="AT165" s="229" t="s">
        <v>139</v>
      </c>
      <c r="AU165" s="229" t="s">
        <v>145</v>
      </c>
      <c r="AY165" s="17" t="s">
        <v>136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145</v>
      </c>
      <c r="BK165" s="230">
        <f>ROUND(I165*H165,2)</f>
        <v>0</v>
      </c>
      <c r="BL165" s="17" t="s">
        <v>144</v>
      </c>
      <c r="BM165" s="229" t="s">
        <v>217</v>
      </c>
    </row>
    <row r="166" s="12" customFormat="1" ht="25.92" customHeight="1">
      <c r="A166" s="12"/>
      <c r="B166" s="202"/>
      <c r="C166" s="203"/>
      <c r="D166" s="204" t="s">
        <v>74</v>
      </c>
      <c r="E166" s="205" t="s">
        <v>218</v>
      </c>
      <c r="F166" s="205" t="s">
        <v>219</v>
      </c>
      <c r="G166" s="203"/>
      <c r="H166" s="203"/>
      <c r="I166" s="206"/>
      <c r="J166" s="207">
        <f>BK166</f>
        <v>0</v>
      </c>
      <c r="K166" s="203"/>
      <c r="L166" s="208"/>
      <c r="M166" s="209"/>
      <c r="N166" s="210"/>
      <c r="O166" s="210"/>
      <c r="P166" s="211">
        <f>P167+P216+P222</f>
        <v>0</v>
      </c>
      <c r="Q166" s="210"/>
      <c r="R166" s="211">
        <f>R167+R216+R222</f>
        <v>0.28363480000000002</v>
      </c>
      <c r="S166" s="210"/>
      <c r="T166" s="212">
        <f>T167+T216+T222</f>
        <v>0.71400000000000008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3" t="s">
        <v>145</v>
      </c>
      <c r="AT166" s="214" t="s">
        <v>74</v>
      </c>
      <c r="AU166" s="214" t="s">
        <v>75</v>
      </c>
      <c r="AY166" s="213" t="s">
        <v>136</v>
      </c>
      <c r="BK166" s="215">
        <f>BK167+BK216+BK222</f>
        <v>0</v>
      </c>
    </row>
    <row r="167" s="12" customFormat="1" ht="22.8" customHeight="1">
      <c r="A167" s="12"/>
      <c r="B167" s="202"/>
      <c r="C167" s="203"/>
      <c r="D167" s="204" t="s">
        <v>74</v>
      </c>
      <c r="E167" s="216" t="s">
        <v>220</v>
      </c>
      <c r="F167" s="216" t="s">
        <v>221</v>
      </c>
      <c r="G167" s="203"/>
      <c r="H167" s="203"/>
      <c r="I167" s="206"/>
      <c r="J167" s="217">
        <f>BK167</f>
        <v>0</v>
      </c>
      <c r="K167" s="203"/>
      <c r="L167" s="208"/>
      <c r="M167" s="209"/>
      <c r="N167" s="210"/>
      <c r="O167" s="210"/>
      <c r="P167" s="211">
        <f>SUM(P168:P215)</f>
        <v>0</v>
      </c>
      <c r="Q167" s="210"/>
      <c r="R167" s="211">
        <f>SUM(R168:R215)</f>
        <v>0.22550000000000003</v>
      </c>
      <c r="S167" s="210"/>
      <c r="T167" s="212">
        <f>SUM(T168:T215)</f>
        <v>0.69600000000000006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3" t="s">
        <v>145</v>
      </c>
      <c r="AT167" s="214" t="s">
        <v>74</v>
      </c>
      <c r="AU167" s="214" t="s">
        <v>83</v>
      </c>
      <c r="AY167" s="213" t="s">
        <v>136</v>
      </c>
      <c r="BK167" s="215">
        <f>SUM(BK168:BK215)</f>
        <v>0</v>
      </c>
    </row>
    <row r="168" s="2" customFormat="1" ht="24.15" customHeight="1">
      <c r="A168" s="38"/>
      <c r="B168" s="39"/>
      <c r="C168" s="218" t="s">
        <v>222</v>
      </c>
      <c r="D168" s="218" t="s">
        <v>139</v>
      </c>
      <c r="E168" s="219" t="s">
        <v>223</v>
      </c>
      <c r="F168" s="220" t="s">
        <v>224</v>
      </c>
      <c r="G168" s="221" t="s">
        <v>225</v>
      </c>
      <c r="H168" s="222">
        <v>3</v>
      </c>
      <c r="I168" s="223"/>
      <c r="J168" s="224">
        <f>ROUND(I168*H168,2)</f>
        <v>0</v>
      </c>
      <c r="K168" s="220" t="s">
        <v>1</v>
      </c>
      <c r="L168" s="44"/>
      <c r="M168" s="225" t="s">
        <v>1</v>
      </c>
      <c r="N168" s="226" t="s">
        <v>41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226</v>
      </c>
      <c r="AT168" s="229" t="s">
        <v>139</v>
      </c>
      <c r="AU168" s="229" t="s">
        <v>145</v>
      </c>
      <c r="AY168" s="17" t="s">
        <v>136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145</v>
      </c>
      <c r="BK168" s="230">
        <f>ROUND(I168*H168,2)</f>
        <v>0</v>
      </c>
      <c r="BL168" s="17" t="s">
        <v>226</v>
      </c>
      <c r="BM168" s="229" t="s">
        <v>227</v>
      </c>
    </row>
    <row r="169" s="14" customFormat="1">
      <c r="A169" s="14"/>
      <c r="B169" s="242"/>
      <c r="C169" s="243"/>
      <c r="D169" s="233" t="s">
        <v>147</v>
      </c>
      <c r="E169" s="244" t="s">
        <v>1</v>
      </c>
      <c r="F169" s="245" t="s">
        <v>137</v>
      </c>
      <c r="G169" s="243"/>
      <c r="H169" s="246">
        <v>3</v>
      </c>
      <c r="I169" s="247"/>
      <c r="J169" s="243"/>
      <c r="K169" s="243"/>
      <c r="L169" s="248"/>
      <c r="M169" s="249"/>
      <c r="N169" s="250"/>
      <c r="O169" s="250"/>
      <c r="P169" s="250"/>
      <c r="Q169" s="250"/>
      <c r="R169" s="250"/>
      <c r="S169" s="250"/>
      <c r="T169" s="25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2" t="s">
        <v>147</v>
      </c>
      <c r="AU169" s="252" t="s">
        <v>145</v>
      </c>
      <c r="AV169" s="14" t="s">
        <v>145</v>
      </c>
      <c r="AW169" s="14" t="s">
        <v>32</v>
      </c>
      <c r="AX169" s="14" t="s">
        <v>83</v>
      </c>
      <c r="AY169" s="252" t="s">
        <v>136</v>
      </c>
    </row>
    <row r="170" s="2" customFormat="1" ht="24.15" customHeight="1">
      <c r="A170" s="38"/>
      <c r="B170" s="39"/>
      <c r="C170" s="268" t="s">
        <v>226</v>
      </c>
      <c r="D170" s="268" t="s">
        <v>228</v>
      </c>
      <c r="E170" s="269" t="s">
        <v>229</v>
      </c>
      <c r="F170" s="270" t="s">
        <v>230</v>
      </c>
      <c r="G170" s="271" t="s">
        <v>225</v>
      </c>
      <c r="H170" s="272">
        <v>3</v>
      </c>
      <c r="I170" s="273"/>
      <c r="J170" s="274">
        <f>ROUND(I170*H170,2)</f>
        <v>0</v>
      </c>
      <c r="K170" s="270" t="s">
        <v>1</v>
      </c>
      <c r="L170" s="275"/>
      <c r="M170" s="276" t="s">
        <v>1</v>
      </c>
      <c r="N170" s="277" t="s">
        <v>41</v>
      </c>
      <c r="O170" s="91"/>
      <c r="P170" s="227">
        <f>O170*H170</f>
        <v>0</v>
      </c>
      <c r="Q170" s="227">
        <v>0.020500000000000001</v>
      </c>
      <c r="R170" s="227">
        <f>Q170*H170</f>
        <v>0.061499999999999999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231</v>
      </c>
      <c r="AT170" s="229" t="s">
        <v>228</v>
      </c>
      <c r="AU170" s="229" t="s">
        <v>145</v>
      </c>
      <c r="AY170" s="17" t="s">
        <v>136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145</v>
      </c>
      <c r="BK170" s="230">
        <f>ROUND(I170*H170,2)</f>
        <v>0</v>
      </c>
      <c r="BL170" s="17" t="s">
        <v>226</v>
      </c>
      <c r="BM170" s="229" t="s">
        <v>232</v>
      </c>
    </row>
    <row r="171" s="2" customFormat="1">
      <c r="A171" s="38"/>
      <c r="B171" s="39"/>
      <c r="C171" s="40"/>
      <c r="D171" s="233" t="s">
        <v>155</v>
      </c>
      <c r="E171" s="40"/>
      <c r="F171" s="253" t="s">
        <v>233</v>
      </c>
      <c r="G171" s="40"/>
      <c r="H171" s="40"/>
      <c r="I171" s="254"/>
      <c r="J171" s="40"/>
      <c r="K171" s="40"/>
      <c r="L171" s="44"/>
      <c r="M171" s="255"/>
      <c r="N171" s="256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155</v>
      </c>
      <c r="AU171" s="17" t="s">
        <v>145</v>
      </c>
    </row>
    <row r="172" s="2" customFormat="1" ht="24.15" customHeight="1">
      <c r="A172" s="38"/>
      <c r="B172" s="39"/>
      <c r="C172" s="218" t="s">
        <v>234</v>
      </c>
      <c r="D172" s="218" t="s">
        <v>139</v>
      </c>
      <c r="E172" s="219" t="s">
        <v>235</v>
      </c>
      <c r="F172" s="220" t="s">
        <v>236</v>
      </c>
      <c r="G172" s="221" t="s">
        <v>225</v>
      </c>
      <c r="H172" s="222">
        <v>1</v>
      </c>
      <c r="I172" s="223"/>
      <c r="J172" s="224">
        <f>ROUND(I172*H172,2)</f>
        <v>0</v>
      </c>
      <c r="K172" s="220" t="s">
        <v>1</v>
      </c>
      <c r="L172" s="44"/>
      <c r="M172" s="225" t="s">
        <v>1</v>
      </c>
      <c r="N172" s="226" t="s">
        <v>41</v>
      </c>
      <c r="O172" s="91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226</v>
      </c>
      <c r="AT172" s="229" t="s">
        <v>139</v>
      </c>
      <c r="AU172" s="229" t="s">
        <v>145</v>
      </c>
      <c r="AY172" s="17" t="s">
        <v>136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145</v>
      </c>
      <c r="BK172" s="230">
        <f>ROUND(I172*H172,2)</f>
        <v>0</v>
      </c>
      <c r="BL172" s="17" t="s">
        <v>226</v>
      </c>
      <c r="BM172" s="229" t="s">
        <v>237</v>
      </c>
    </row>
    <row r="173" s="14" customFormat="1">
      <c r="A173" s="14"/>
      <c r="B173" s="242"/>
      <c r="C173" s="243"/>
      <c r="D173" s="233" t="s">
        <v>147</v>
      </c>
      <c r="E173" s="244" t="s">
        <v>1</v>
      </c>
      <c r="F173" s="245" t="s">
        <v>83</v>
      </c>
      <c r="G173" s="243"/>
      <c r="H173" s="246">
        <v>1</v>
      </c>
      <c r="I173" s="247"/>
      <c r="J173" s="243"/>
      <c r="K173" s="243"/>
      <c r="L173" s="248"/>
      <c r="M173" s="249"/>
      <c r="N173" s="250"/>
      <c r="O173" s="250"/>
      <c r="P173" s="250"/>
      <c r="Q173" s="250"/>
      <c r="R173" s="250"/>
      <c r="S173" s="250"/>
      <c r="T173" s="25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2" t="s">
        <v>147</v>
      </c>
      <c r="AU173" s="252" t="s">
        <v>145</v>
      </c>
      <c r="AV173" s="14" t="s">
        <v>145</v>
      </c>
      <c r="AW173" s="14" t="s">
        <v>32</v>
      </c>
      <c r="AX173" s="14" t="s">
        <v>83</v>
      </c>
      <c r="AY173" s="252" t="s">
        <v>136</v>
      </c>
    </row>
    <row r="174" s="2" customFormat="1" ht="24.15" customHeight="1">
      <c r="A174" s="38"/>
      <c r="B174" s="39"/>
      <c r="C174" s="268" t="s">
        <v>238</v>
      </c>
      <c r="D174" s="268" t="s">
        <v>228</v>
      </c>
      <c r="E174" s="269" t="s">
        <v>239</v>
      </c>
      <c r="F174" s="270" t="s">
        <v>240</v>
      </c>
      <c r="G174" s="271" t="s">
        <v>225</v>
      </c>
      <c r="H174" s="272">
        <v>1</v>
      </c>
      <c r="I174" s="273"/>
      <c r="J174" s="274">
        <f>ROUND(I174*H174,2)</f>
        <v>0</v>
      </c>
      <c r="K174" s="270" t="s">
        <v>1</v>
      </c>
      <c r="L174" s="275"/>
      <c r="M174" s="276" t="s">
        <v>1</v>
      </c>
      <c r="N174" s="277" t="s">
        <v>41</v>
      </c>
      <c r="O174" s="91"/>
      <c r="P174" s="227">
        <f>O174*H174</f>
        <v>0</v>
      </c>
      <c r="Q174" s="227">
        <v>0.020500000000000001</v>
      </c>
      <c r="R174" s="227">
        <f>Q174*H174</f>
        <v>0.020500000000000001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231</v>
      </c>
      <c r="AT174" s="229" t="s">
        <v>228</v>
      </c>
      <c r="AU174" s="229" t="s">
        <v>145</v>
      </c>
      <c r="AY174" s="17" t="s">
        <v>136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145</v>
      </c>
      <c r="BK174" s="230">
        <f>ROUND(I174*H174,2)</f>
        <v>0</v>
      </c>
      <c r="BL174" s="17" t="s">
        <v>226</v>
      </c>
      <c r="BM174" s="229" t="s">
        <v>241</v>
      </c>
    </row>
    <row r="175" s="2" customFormat="1">
      <c r="A175" s="38"/>
      <c r="B175" s="39"/>
      <c r="C175" s="40"/>
      <c r="D175" s="233" t="s">
        <v>155</v>
      </c>
      <c r="E175" s="40"/>
      <c r="F175" s="253" t="s">
        <v>242</v>
      </c>
      <c r="G175" s="40"/>
      <c r="H175" s="40"/>
      <c r="I175" s="254"/>
      <c r="J175" s="40"/>
      <c r="K175" s="40"/>
      <c r="L175" s="44"/>
      <c r="M175" s="255"/>
      <c r="N175" s="256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155</v>
      </c>
      <c r="AU175" s="17" t="s">
        <v>145</v>
      </c>
    </row>
    <row r="176" s="2" customFormat="1" ht="24.15" customHeight="1">
      <c r="A176" s="38"/>
      <c r="B176" s="39"/>
      <c r="C176" s="218" t="s">
        <v>243</v>
      </c>
      <c r="D176" s="218" t="s">
        <v>139</v>
      </c>
      <c r="E176" s="219" t="s">
        <v>244</v>
      </c>
      <c r="F176" s="220" t="s">
        <v>245</v>
      </c>
      <c r="G176" s="221" t="s">
        <v>225</v>
      </c>
      <c r="H176" s="222">
        <v>1</v>
      </c>
      <c r="I176" s="223"/>
      <c r="J176" s="224">
        <f>ROUND(I176*H176,2)</f>
        <v>0</v>
      </c>
      <c r="K176" s="220" t="s">
        <v>1</v>
      </c>
      <c r="L176" s="44"/>
      <c r="M176" s="225" t="s">
        <v>1</v>
      </c>
      <c r="N176" s="226" t="s">
        <v>41</v>
      </c>
      <c r="O176" s="91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226</v>
      </c>
      <c r="AT176" s="229" t="s">
        <v>139</v>
      </c>
      <c r="AU176" s="229" t="s">
        <v>145</v>
      </c>
      <c r="AY176" s="17" t="s">
        <v>136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145</v>
      </c>
      <c r="BK176" s="230">
        <f>ROUND(I176*H176,2)</f>
        <v>0</v>
      </c>
      <c r="BL176" s="17" t="s">
        <v>226</v>
      </c>
      <c r="BM176" s="229" t="s">
        <v>246</v>
      </c>
    </row>
    <row r="177" s="14" customFormat="1">
      <c r="A177" s="14"/>
      <c r="B177" s="242"/>
      <c r="C177" s="243"/>
      <c r="D177" s="233" t="s">
        <v>147</v>
      </c>
      <c r="E177" s="244" t="s">
        <v>1</v>
      </c>
      <c r="F177" s="245" t="s">
        <v>83</v>
      </c>
      <c r="G177" s="243"/>
      <c r="H177" s="246">
        <v>1</v>
      </c>
      <c r="I177" s="247"/>
      <c r="J177" s="243"/>
      <c r="K177" s="243"/>
      <c r="L177" s="248"/>
      <c r="M177" s="249"/>
      <c r="N177" s="250"/>
      <c r="O177" s="250"/>
      <c r="P177" s="250"/>
      <c r="Q177" s="250"/>
      <c r="R177" s="250"/>
      <c r="S177" s="250"/>
      <c r="T177" s="25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2" t="s">
        <v>147</v>
      </c>
      <c r="AU177" s="252" t="s">
        <v>145</v>
      </c>
      <c r="AV177" s="14" t="s">
        <v>145</v>
      </c>
      <c r="AW177" s="14" t="s">
        <v>32</v>
      </c>
      <c r="AX177" s="14" t="s">
        <v>83</v>
      </c>
      <c r="AY177" s="252" t="s">
        <v>136</v>
      </c>
    </row>
    <row r="178" s="2" customFormat="1" ht="24.15" customHeight="1">
      <c r="A178" s="38"/>
      <c r="B178" s="39"/>
      <c r="C178" s="268" t="s">
        <v>247</v>
      </c>
      <c r="D178" s="268" t="s">
        <v>228</v>
      </c>
      <c r="E178" s="269" t="s">
        <v>248</v>
      </c>
      <c r="F178" s="270" t="s">
        <v>249</v>
      </c>
      <c r="G178" s="271" t="s">
        <v>225</v>
      </c>
      <c r="H178" s="272">
        <v>1</v>
      </c>
      <c r="I178" s="273"/>
      <c r="J178" s="274">
        <f>ROUND(I178*H178,2)</f>
        <v>0</v>
      </c>
      <c r="K178" s="270" t="s">
        <v>1</v>
      </c>
      <c r="L178" s="275"/>
      <c r="M178" s="276" t="s">
        <v>1</v>
      </c>
      <c r="N178" s="277" t="s">
        <v>41</v>
      </c>
      <c r="O178" s="91"/>
      <c r="P178" s="227">
        <f>O178*H178</f>
        <v>0</v>
      </c>
      <c r="Q178" s="227">
        <v>0.020500000000000001</v>
      </c>
      <c r="R178" s="227">
        <f>Q178*H178</f>
        <v>0.020500000000000001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231</v>
      </c>
      <c r="AT178" s="229" t="s">
        <v>228</v>
      </c>
      <c r="AU178" s="229" t="s">
        <v>145</v>
      </c>
      <c r="AY178" s="17" t="s">
        <v>136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145</v>
      </c>
      <c r="BK178" s="230">
        <f>ROUND(I178*H178,2)</f>
        <v>0</v>
      </c>
      <c r="BL178" s="17" t="s">
        <v>226</v>
      </c>
      <c r="BM178" s="229" t="s">
        <v>250</v>
      </c>
    </row>
    <row r="179" s="2" customFormat="1">
      <c r="A179" s="38"/>
      <c r="B179" s="39"/>
      <c r="C179" s="40"/>
      <c r="D179" s="233" t="s">
        <v>155</v>
      </c>
      <c r="E179" s="40"/>
      <c r="F179" s="253" t="s">
        <v>251</v>
      </c>
      <c r="G179" s="40"/>
      <c r="H179" s="40"/>
      <c r="I179" s="254"/>
      <c r="J179" s="40"/>
      <c r="K179" s="40"/>
      <c r="L179" s="44"/>
      <c r="M179" s="255"/>
      <c r="N179" s="256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155</v>
      </c>
      <c r="AU179" s="17" t="s">
        <v>145</v>
      </c>
    </row>
    <row r="180" s="2" customFormat="1" ht="24.15" customHeight="1">
      <c r="A180" s="38"/>
      <c r="B180" s="39"/>
      <c r="C180" s="218" t="s">
        <v>7</v>
      </c>
      <c r="D180" s="218" t="s">
        <v>139</v>
      </c>
      <c r="E180" s="219" t="s">
        <v>252</v>
      </c>
      <c r="F180" s="220" t="s">
        <v>253</v>
      </c>
      <c r="G180" s="221" t="s">
        <v>225</v>
      </c>
      <c r="H180" s="222">
        <v>2</v>
      </c>
      <c r="I180" s="223"/>
      <c r="J180" s="224">
        <f>ROUND(I180*H180,2)</f>
        <v>0</v>
      </c>
      <c r="K180" s="220" t="s">
        <v>1</v>
      </c>
      <c r="L180" s="44"/>
      <c r="M180" s="225" t="s">
        <v>1</v>
      </c>
      <c r="N180" s="226" t="s">
        <v>41</v>
      </c>
      <c r="O180" s="91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226</v>
      </c>
      <c r="AT180" s="229" t="s">
        <v>139</v>
      </c>
      <c r="AU180" s="229" t="s">
        <v>145</v>
      </c>
      <c r="AY180" s="17" t="s">
        <v>136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145</v>
      </c>
      <c r="BK180" s="230">
        <f>ROUND(I180*H180,2)</f>
        <v>0</v>
      </c>
      <c r="BL180" s="17" t="s">
        <v>226</v>
      </c>
      <c r="BM180" s="229" t="s">
        <v>254</v>
      </c>
    </row>
    <row r="181" s="14" customFormat="1">
      <c r="A181" s="14"/>
      <c r="B181" s="242"/>
      <c r="C181" s="243"/>
      <c r="D181" s="233" t="s">
        <v>147</v>
      </c>
      <c r="E181" s="244" t="s">
        <v>1</v>
      </c>
      <c r="F181" s="245" t="s">
        <v>145</v>
      </c>
      <c r="G181" s="243"/>
      <c r="H181" s="246">
        <v>2</v>
      </c>
      <c r="I181" s="247"/>
      <c r="J181" s="243"/>
      <c r="K181" s="243"/>
      <c r="L181" s="248"/>
      <c r="M181" s="249"/>
      <c r="N181" s="250"/>
      <c r="O181" s="250"/>
      <c r="P181" s="250"/>
      <c r="Q181" s="250"/>
      <c r="R181" s="250"/>
      <c r="S181" s="250"/>
      <c r="T181" s="25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2" t="s">
        <v>147</v>
      </c>
      <c r="AU181" s="252" t="s">
        <v>145</v>
      </c>
      <c r="AV181" s="14" t="s">
        <v>145</v>
      </c>
      <c r="AW181" s="14" t="s">
        <v>32</v>
      </c>
      <c r="AX181" s="14" t="s">
        <v>83</v>
      </c>
      <c r="AY181" s="252" t="s">
        <v>136</v>
      </c>
    </row>
    <row r="182" s="2" customFormat="1" ht="24.15" customHeight="1">
      <c r="A182" s="38"/>
      <c r="B182" s="39"/>
      <c r="C182" s="268" t="s">
        <v>149</v>
      </c>
      <c r="D182" s="268" t="s">
        <v>228</v>
      </c>
      <c r="E182" s="269" t="s">
        <v>255</v>
      </c>
      <c r="F182" s="270" t="s">
        <v>256</v>
      </c>
      <c r="G182" s="271" t="s">
        <v>225</v>
      </c>
      <c r="H182" s="272">
        <v>2</v>
      </c>
      <c r="I182" s="273"/>
      <c r="J182" s="274">
        <f>ROUND(I182*H182,2)</f>
        <v>0</v>
      </c>
      <c r="K182" s="270" t="s">
        <v>1</v>
      </c>
      <c r="L182" s="275"/>
      <c r="M182" s="276" t="s">
        <v>1</v>
      </c>
      <c r="N182" s="277" t="s">
        <v>41</v>
      </c>
      <c r="O182" s="91"/>
      <c r="P182" s="227">
        <f>O182*H182</f>
        <v>0</v>
      </c>
      <c r="Q182" s="227">
        <v>0.020500000000000001</v>
      </c>
      <c r="R182" s="227">
        <f>Q182*H182</f>
        <v>0.041000000000000002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231</v>
      </c>
      <c r="AT182" s="229" t="s">
        <v>228</v>
      </c>
      <c r="AU182" s="229" t="s">
        <v>145</v>
      </c>
      <c r="AY182" s="17" t="s">
        <v>136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145</v>
      </c>
      <c r="BK182" s="230">
        <f>ROUND(I182*H182,2)</f>
        <v>0</v>
      </c>
      <c r="BL182" s="17" t="s">
        <v>226</v>
      </c>
      <c r="BM182" s="229" t="s">
        <v>257</v>
      </c>
    </row>
    <row r="183" s="2" customFormat="1">
      <c r="A183" s="38"/>
      <c r="B183" s="39"/>
      <c r="C183" s="40"/>
      <c r="D183" s="233" t="s">
        <v>155</v>
      </c>
      <c r="E183" s="40"/>
      <c r="F183" s="253" t="s">
        <v>258</v>
      </c>
      <c r="G183" s="40"/>
      <c r="H183" s="40"/>
      <c r="I183" s="254"/>
      <c r="J183" s="40"/>
      <c r="K183" s="40"/>
      <c r="L183" s="44"/>
      <c r="M183" s="255"/>
      <c r="N183" s="256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155</v>
      </c>
      <c r="AU183" s="17" t="s">
        <v>145</v>
      </c>
    </row>
    <row r="184" s="2" customFormat="1" ht="24.15" customHeight="1">
      <c r="A184" s="38"/>
      <c r="B184" s="39"/>
      <c r="C184" s="218" t="s">
        <v>259</v>
      </c>
      <c r="D184" s="218" t="s">
        <v>139</v>
      </c>
      <c r="E184" s="219" t="s">
        <v>260</v>
      </c>
      <c r="F184" s="220" t="s">
        <v>253</v>
      </c>
      <c r="G184" s="221" t="s">
        <v>225</v>
      </c>
      <c r="H184" s="222">
        <v>1</v>
      </c>
      <c r="I184" s="223"/>
      <c r="J184" s="224">
        <f>ROUND(I184*H184,2)</f>
        <v>0</v>
      </c>
      <c r="K184" s="220" t="s">
        <v>1</v>
      </c>
      <c r="L184" s="44"/>
      <c r="M184" s="225" t="s">
        <v>1</v>
      </c>
      <c r="N184" s="226" t="s">
        <v>41</v>
      </c>
      <c r="O184" s="91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226</v>
      </c>
      <c r="AT184" s="229" t="s">
        <v>139</v>
      </c>
      <c r="AU184" s="229" t="s">
        <v>145</v>
      </c>
      <c r="AY184" s="17" t="s">
        <v>136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145</v>
      </c>
      <c r="BK184" s="230">
        <f>ROUND(I184*H184,2)</f>
        <v>0</v>
      </c>
      <c r="BL184" s="17" t="s">
        <v>226</v>
      </c>
      <c r="BM184" s="229" t="s">
        <v>261</v>
      </c>
    </row>
    <row r="185" s="14" customFormat="1">
      <c r="A185" s="14"/>
      <c r="B185" s="242"/>
      <c r="C185" s="243"/>
      <c r="D185" s="233" t="s">
        <v>147</v>
      </c>
      <c r="E185" s="244" t="s">
        <v>1</v>
      </c>
      <c r="F185" s="245" t="s">
        <v>83</v>
      </c>
      <c r="G185" s="243"/>
      <c r="H185" s="246">
        <v>1</v>
      </c>
      <c r="I185" s="247"/>
      <c r="J185" s="243"/>
      <c r="K185" s="243"/>
      <c r="L185" s="248"/>
      <c r="M185" s="249"/>
      <c r="N185" s="250"/>
      <c r="O185" s="250"/>
      <c r="P185" s="250"/>
      <c r="Q185" s="250"/>
      <c r="R185" s="250"/>
      <c r="S185" s="250"/>
      <c r="T185" s="251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2" t="s">
        <v>147</v>
      </c>
      <c r="AU185" s="252" t="s">
        <v>145</v>
      </c>
      <c r="AV185" s="14" t="s">
        <v>145</v>
      </c>
      <c r="AW185" s="14" t="s">
        <v>32</v>
      </c>
      <c r="AX185" s="14" t="s">
        <v>83</v>
      </c>
      <c r="AY185" s="252" t="s">
        <v>136</v>
      </c>
    </row>
    <row r="186" s="2" customFormat="1" ht="24.15" customHeight="1">
      <c r="A186" s="38"/>
      <c r="B186" s="39"/>
      <c r="C186" s="268" t="s">
        <v>262</v>
      </c>
      <c r="D186" s="268" t="s">
        <v>228</v>
      </c>
      <c r="E186" s="269" t="s">
        <v>263</v>
      </c>
      <c r="F186" s="270" t="s">
        <v>256</v>
      </c>
      <c r="G186" s="271" t="s">
        <v>225</v>
      </c>
      <c r="H186" s="272">
        <v>1</v>
      </c>
      <c r="I186" s="273"/>
      <c r="J186" s="274">
        <f>ROUND(I186*H186,2)</f>
        <v>0</v>
      </c>
      <c r="K186" s="270" t="s">
        <v>1</v>
      </c>
      <c r="L186" s="275"/>
      <c r="M186" s="276" t="s">
        <v>1</v>
      </c>
      <c r="N186" s="277" t="s">
        <v>41</v>
      </c>
      <c r="O186" s="91"/>
      <c r="P186" s="227">
        <f>O186*H186</f>
        <v>0</v>
      </c>
      <c r="Q186" s="227">
        <v>0.020500000000000001</v>
      </c>
      <c r="R186" s="227">
        <f>Q186*H186</f>
        <v>0.020500000000000001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231</v>
      </c>
      <c r="AT186" s="229" t="s">
        <v>228</v>
      </c>
      <c r="AU186" s="229" t="s">
        <v>145</v>
      </c>
      <c r="AY186" s="17" t="s">
        <v>136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145</v>
      </c>
      <c r="BK186" s="230">
        <f>ROUND(I186*H186,2)</f>
        <v>0</v>
      </c>
      <c r="BL186" s="17" t="s">
        <v>226</v>
      </c>
      <c r="BM186" s="229" t="s">
        <v>264</v>
      </c>
    </row>
    <row r="187" s="2" customFormat="1">
      <c r="A187" s="38"/>
      <c r="B187" s="39"/>
      <c r="C187" s="40"/>
      <c r="D187" s="233" t="s">
        <v>155</v>
      </c>
      <c r="E187" s="40"/>
      <c r="F187" s="253" t="s">
        <v>265</v>
      </c>
      <c r="G187" s="40"/>
      <c r="H187" s="40"/>
      <c r="I187" s="254"/>
      <c r="J187" s="40"/>
      <c r="K187" s="40"/>
      <c r="L187" s="44"/>
      <c r="M187" s="255"/>
      <c r="N187" s="256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155</v>
      </c>
      <c r="AU187" s="17" t="s">
        <v>145</v>
      </c>
    </row>
    <row r="188" s="2" customFormat="1" ht="24.15" customHeight="1">
      <c r="A188" s="38"/>
      <c r="B188" s="39"/>
      <c r="C188" s="218" t="s">
        <v>266</v>
      </c>
      <c r="D188" s="218" t="s">
        <v>139</v>
      </c>
      <c r="E188" s="219" t="s">
        <v>267</v>
      </c>
      <c r="F188" s="220" t="s">
        <v>268</v>
      </c>
      <c r="G188" s="221" t="s">
        <v>225</v>
      </c>
      <c r="H188" s="222">
        <v>1</v>
      </c>
      <c r="I188" s="223"/>
      <c r="J188" s="224">
        <f>ROUND(I188*H188,2)</f>
        <v>0</v>
      </c>
      <c r="K188" s="220" t="s">
        <v>1</v>
      </c>
      <c r="L188" s="44"/>
      <c r="M188" s="225" t="s">
        <v>1</v>
      </c>
      <c r="N188" s="226" t="s">
        <v>41</v>
      </c>
      <c r="O188" s="91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226</v>
      </c>
      <c r="AT188" s="229" t="s">
        <v>139</v>
      </c>
      <c r="AU188" s="229" t="s">
        <v>145</v>
      </c>
      <c r="AY188" s="17" t="s">
        <v>136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145</v>
      </c>
      <c r="BK188" s="230">
        <f>ROUND(I188*H188,2)</f>
        <v>0</v>
      </c>
      <c r="BL188" s="17" t="s">
        <v>226</v>
      </c>
      <c r="BM188" s="229" t="s">
        <v>269</v>
      </c>
    </row>
    <row r="189" s="14" customFormat="1">
      <c r="A189" s="14"/>
      <c r="B189" s="242"/>
      <c r="C189" s="243"/>
      <c r="D189" s="233" t="s">
        <v>147</v>
      </c>
      <c r="E189" s="244" t="s">
        <v>1</v>
      </c>
      <c r="F189" s="245" t="s">
        <v>83</v>
      </c>
      <c r="G189" s="243"/>
      <c r="H189" s="246">
        <v>1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2" t="s">
        <v>147</v>
      </c>
      <c r="AU189" s="252" t="s">
        <v>145</v>
      </c>
      <c r="AV189" s="14" t="s">
        <v>145</v>
      </c>
      <c r="AW189" s="14" t="s">
        <v>32</v>
      </c>
      <c r="AX189" s="14" t="s">
        <v>83</v>
      </c>
      <c r="AY189" s="252" t="s">
        <v>136</v>
      </c>
    </row>
    <row r="190" s="2" customFormat="1" ht="24.15" customHeight="1">
      <c r="A190" s="38"/>
      <c r="B190" s="39"/>
      <c r="C190" s="268" t="s">
        <v>270</v>
      </c>
      <c r="D190" s="268" t="s">
        <v>228</v>
      </c>
      <c r="E190" s="269" t="s">
        <v>271</v>
      </c>
      <c r="F190" s="270" t="s">
        <v>272</v>
      </c>
      <c r="G190" s="271" t="s">
        <v>225</v>
      </c>
      <c r="H190" s="272">
        <v>1</v>
      </c>
      <c r="I190" s="273"/>
      <c r="J190" s="274">
        <f>ROUND(I190*H190,2)</f>
        <v>0</v>
      </c>
      <c r="K190" s="270" t="s">
        <v>1</v>
      </c>
      <c r="L190" s="275"/>
      <c r="M190" s="276" t="s">
        <v>1</v>
      </c>
      <c r="N190" s="277" t="s">
        <v>41</v>
      </c>
      <c r="O190" s="91"/>
      <c r="P190" s="227">
        <f>O190*H190</f>
        <v>0</v>
      </c>
      <c r="Q190" s="227">
        <v>0.020500000000000001</v>
      </c>
      <c r="R190" s="227">
        <f>Q190*H190</f>
        <v>0.020500000000000001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231</v>
      </c>
      <c r="AT190" s="229" t="s">
        <v>228</v>
      </c>
      <c r="AU190" s="229" t="s">
        <v>145</v>
      </c>
      <c r="AY190" s="17" t="s">
        <v>136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145</v>
      </c>
      <c r="BK190" s="230">
        <f>ROUND(I190*H190,2)</f>
        <v>0</v>
      </c>
      <c r="BL190" s="17" t="s">
        <v>226</v>
      </c>
      <c r="BM190" s="229" t="s">
        <v>273</v>
      </c>
    </row>
    <row r="191" s="2" customFormat="1">
      <c r="A191" s="38"/>
      <c r="B191" s="39"/>
      <c r="C191" s="40"/>
      <c r="D191" s="233" t="s">
        <v>155</v>
      </c>
      <c r="E191" s="40"/>
      <c r="F191" s="253" t="s">
        <v>274</v>
      </c>
      <c r="G191" s="40"/>
      <c r="H191" s="40"/>
      <c r="I191" s="254"/>
      <c r="J191" s="40"/>
      <c r="K191" s="40"/>
      <c r="L191" s="44"/>
      <c r="M191" s="255"/>
      <c r="N191" s="256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155</v>
      </c>
      <c r="AU191" s="17" t="s">
        <v>145</v>
      </c>
    </row>
    <row r="192" s="2" customFormat="1" ht="24.15" customHeight="1">
      <c r="A192" s="38"/>
      <c r="B192" s="39"/>
      <c r="C192" s="218" t="s">
        <v>275</v>
      </c>
      <c r="D192" s="218" t="s">
        <v>139</v>
      </c>
      <c r="E192" s="219" t="s">
        <v>276</v>
      </c>
      <c r="F192" s="220" t="s">
        <v>277</v>
      </c>
      <c r="G192" s="221" t="s">
        <v>225</v>
      </c>
      <c r="H192" s="222">
        <v>1</v>
      </c>
      <c r="I192" s="223"/>
      <c r="J192" s="224">
        <f>ROUND(I192*H192,2)</f>
        <v>0</v>
      </c>
      <c r="K192" s="220" t="s">
        <v>1</v>
      </c>
      <c r="L192" s="44"/>
      <c r="M192" s="225" t="s">
        <v>1</v>
      </c>
      <c r="N192" s="226" t="s">
        <v>41</v>
      </c>
      <c r="O192" s="91"/>
      <c r="P192" s="227">
        <f>O192*H192</f>
        <v>0</v>
      </c>
      <c r="Q192" s="227">
        <v>0</v>
      </c>
      <c r="R192" s="227">
        <f>Q192*H192</f>
        <v>0</v>
      </c>
      <c r="S192" s="227">
        <v>0</v>
      </c>
      <c r="T192" s="22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9" t="s">
        <v>226</v>
      </c>
      <c r="AT192" s="229" t="s">
        <v>139</v>
      </c>
      <c r="AU192" s="229" t="s">
        <v>145</v>
      </c>
      <c r="AY192" s="17" t="s">
        <v>136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7" t="s">
        <v>145</v>
      </c>
      <c r="BK192" s="230">
        <f>ROUND(I192*H192,2)</f>
        <v>0</v>
      </c>
      <c r="BL192" s="17" t="s">
        <v>226</v>
      </c>
      <c r="BM192" s="229" t="s">
        <v>278</v>
      </c>
    </row>
    <row r="193" s="14" customFormat="1">
      <c r="A193" s="14"/>
      <c r="B193" s="242"/>
      <c r="C193" s="243"/>
      <c r="D193" s="233" t="s">
        <v>147</v>
      </c>
      <c r="E193" s="244" t="s">
        <v>1</v>
      </c>
      <c r="F193" s="245" t="s">
        <v>83</v>
      </c>
      <c r="G193" s="243"/>
      <c r="H193" s="246">
        <v>1</v>
      </c>
      <c r="I193" s="247"/>
      <c r="J193" s="243"/>
      <c r="K193" s="243"/>
      <c r="L193" s="248"/>
      <c r="M193" s="249"/>
      <c r="N193" s="250"/>
      <c r="O193" s="250"/>
      <c r="P193" s="250"/>
      <c r="Q193" s="250"/>
      <c r="R193" s="250"/>
      <c r="S193" s="250"/>
      <c r="T193" s="25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2" t="s">
        <v>147</v>
      </c>
      <c r="AU193" s="252" t="s">
        <v>145</v>
      </c>
      <c r="AV193" s="14" t="s">
        <v>145</v>
      </c>
      <c r="AW193" s="14" t="s">
        <v>32</v>
      </c>
      <c r="AX193" s="14" t="s">
        <v>83</v>
      </c>
      <c r="AY193" s="252" t="s">
        <v>136</v>
      </c>
    </row>
    <row r="194" s="2" customFormat="1" ht="24.15" customHeight="1">
      <c r="A194" s="38"/>
      <c r="B194" s="39"/>
      <c r="C194" s="268" t="s">
        <v>279</v>
      </c>
      <c r="D194" s="268" t="s">
        <v>228</v>
      </c>
      <c r="E194" s="269" t="s">
        <v>280</v>
      </c>
      <c r="F194" s="270" t="s">
        <v>281</v>
      </c>
      <c r="G194" s="271" t="s">
        <v>225</v>
      </c>
      <c r="H194" s="272">
        <v>1</v>
      </c>
      <c r="I194" s="273"/>
      <c r="J194" s="274">
        <f>ROUND(I194*H194,2)</f>
        <v>0</v>
      </c>
      <c r="K194" s="270" t="s">
        <v>1</v>
      </c>
      <c r="L194" s="275"/>
      <c r="M194" s="276" t="s">
        <v>1</v>
      </c>
      <c r="N194" s="277" t="s">
        <v>41</v>
      </c>
      <c r="O194" s="91"/>
      <c r="P194" s="227">
        <f>O194*H194</f>
        <v>0</v>
      </c>
      <c r="Q194" s="227">
        <v>0.020500000000000001</v>
      </c>
      <c r="R194" s="227">
        <f>Q194*H194</f>
        <v>0.020500000000000001</v>
      </c>
      <c r="S194" s="227">
        <v>0</v>
      </c>
      <c r="T194" s="22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231</v>
      </c>
      <c r="AT194" s="229" t="s">
        <v>228</v>
      </c>
      <c r="AU194" s="229" t="s">
        <v>145</v>
      </c>
      <c r="AY194" s="17" t="s">
        <v>136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145</v>
      </c>
      <c r="BK194" s="230">
        <f>ROUND(I194*H194,2)</f>
        <v>0</v>
      </c>
      <c r="BL194" s="17" t="s">
        <v>226</v>
      </c>
      <c r="BM194" s="229" t="s">
        <v>282</v>
      </c>
    </row>
    <row r="195" s="2" customFormat="1">
      <c r="A195" s="38"/>
      <c r="B195" s="39"/>
      <c r="C195" s="40"/>
      <c r="D195" s="233" t="s">
        <v>155</v>
      </c>
      <c r="E195" s="40"/>
      <c r="F195" s="253" t="s">
        <v>283</v>
      </c>
      <c r="G195" s="40"/>
      <c r="H195" s="40"/>
      <c r="I195" s="254"/>
      <c r="J195" s="40"/>
      <c r="K195" s="40"/>
      <c r="L195" s="44"/>
      <c r="M195" s="255"/>
      <c r="N195" s="256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155</v>
      </c>
      <c r="AU195" s="17" t="s">
        <v>145</v>
      </c>
    </row>
    <row r="196" s="2" customFormat="1" ht="24.15" customHeight="1">
      <c r="A196" s="38"/>
      <c r="B196" s="39"/>
      <c r="C196" s="218" t="s">
        <v>284</v>
      </c>
      <c r="D196" s="218" t="s">
        <v>139</v>
      </c>
      <c r="E196" s="219" t="s">
        <v>285</v>
      </c>
      <c r="F196" s="220" t="s">
        <v>286</v>
      </c>
      <c r="G196" s="221" t="s">
        <v>225</v>
      </c>
      <c r="H196" s="222">
        <v>1</v>
      </c>
      <c r="I196" s="223"/>
      <c r="J196" s="224">
        <f>ROUND(I196*H196,2)</f>
        <v>0</v>
      </c>
      <c r="K196" s="220" t="s">
        <v>1</v>
      </c>
      <c r="L196" s="44"/>
      <c r="M196" s="225" t="s">
        <v>1</v>
      </c>
      <c r="N196" s="226" t="s">
        <v>41</v>
      </c>
      <c r="O196" s="91"/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226</v>
      </c>
      <c r="AT196" s="229" t="s">
        <v>139</v>
      </c>
      <c r="AU196" s="229" t="s">
        <v>145</v>
      </c>
      <c r="AY196" s="17" t="s">
        <v>136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145</v>
      </c>
      <c r="BK196" s="230">
        <f>ROUND(I196*H196,2)</f>
        <v>0</v>
      </c>
      <c r="BL196" s="17" t="s">
        <v>226</v>
      </c>
      <c r="BM196" s="229" t="s">
        <v>287</v>
      </c>
    </row>
    <row r="197" s="14" customFormat="1">
      <c r="A197" s="14"/>
      <c r="B197" s="242"/>
      <c r="C197" s="243"/>
      <c r="D197" s="233" t="s">
        <v>147</v>
      </c>
      <c r="E197" s="244" t="s">
        <v>1</v>
      </c>
      <c r="F197" s="245" t="s">
        <v>83</v>
      </c>
      <c r="G197" s="243"/>
      <c r="H197" s="246">
        <v>1</v>
      </c>
      <c r="I197" s="247"/>
      <c r="J197" s="243"/>
      <c r="K197" s="243"/>
      <c r="L197" s="248"/>
      <c r="M197" s="249"/>
      <c r="N197" s="250"/>
      <c r="O197" s="250"/>
      <c r="P197" s="250"/>
      <c r="Q197" s="250"/>
      <c r="R197" s="250"/>
      <c r="S197" s="250"/>
      <c r="T197" s="25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2" t="s">
        <v>147</v>
      </c>
      <c r="AU197" s="252" t="s">
        <v>145</v>
      </c>
      <c r="AV197" s="14" t="s">
        <v>145</v>
      </c>
      <c r="AW197" s="14" t="s">
        <v>32</v>
      </c>
      <c r="AX197" s="14" t="s">
        <v>83</v>
      </c>
      <c r="AY197" s="252" t="s">
        <v>136</v>
      </c>
    </row>
    <row r="198" s="2" customFormat="1" ht="24.15" customHeight="1">
      <c r="A198" s="38"/>
      <c r="B198" s="39"/>
      <c r="C198" s="268" t="s">
        <v>288</v>
      </c>
      <c r="D198" s="268" t="s">
        <v>228</v>
      </c>
      <c r="E198" s="269" t="s">
        <v>289</v>
      </c>
      <c r="F198" s="270" t="s">
        <v>290</v>
      </c>
      <c r="G198" s="271" t="s">
        <v>225</v>
      </c>
      <c r="H198" s="272">
        <v>1</v>
      </c>
      <c r="I198" s="273"/>
      <c r="J198" s="274">
        <f>ROUND(I198*H198,2)</f>
        <v>0</v>
      </c>
      <c r="K198" s="270" t="s">
        <v>1</v>
      </c>
      <c r="L198" s="275"/>
      <c r="M198" s="276" t="s">
        <v>1</v>
      </c>
      <c r="N198" s="277" t="s">
        <v>41</v>
      </c>
      <c r="O198" s="91"/>
      <c r="P198" s="227">
        <f>O198*H198</f>
        <v>0</v>
      </c>
      <c r="Q198" s="227">
        <v>0.020500000000000001</v>
      </c>
      <c r="R198" s="227">
        <f>Q198*H198</f>
        <v>0.020500000000000001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231</v>
      </c>
      <c r="AT198" s="229" t="s">
        <v>228</v>
      </c>
      <c r="AU198" s="229" t="s">
        <v>145</v>
      </c>
      <c r="AY198" s="17" t="s">
        <v>136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145</v>
      </c>
      <c r="BK198" s="230">
        <f>ROUND(I198*H198,2)</f>
        <v>0</v>
      </c>
      <c r="BL198" s="17" t="s">
        <v>226</v>
      </c>
      <c r="BM198" s="229" t="s">
        <v>291</v>
      </c>
    </row>
    <row r="199" s="2" customFormat="1">
      <c r="A199" s="38"/>
      <c r="B199" s="39"/>
      <c r="C199" s="40"/>
      <c r="D199" s="233" t="s">
        <v>155</v>
      </c>
      <c r="E199" s="40"/>
      <c r="F199" s="253" t="s">
        <v>292</v>
      </c>
      <c r="G199" s="40"/>
      <c r="H199" s="40"/>
      <c r="I199" s="254"/>
      <c r="J199" s="40"/>
      <c r="K199" s="40"/>
      <c r="L199" s="44"/>
      <c r="M199" s="255"/>
      <c r="N199" s="256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155</v>
      </c>
      <c r="AU199" s="17" t="s">
        <v>145</v>
      </c>
    </row>
    <row r="200" s="2" customFormat="1" ht="24.15" customHeight="1">
      <c r="A200" s="38"/>
      <c r="B200" s="39"/>
      <c r="C200" s="218" t="s">
        <v>293</v>
      </c>
      <c r="D200" s="218" t="s">
        <v>139</v>
      </c>
      <c r="E200" s="219" t="s">
        <v>294</v>
      </c>
      <c r="F200" s="220" t="s">
        <v>295</v>
      </c>
      <c r="G200" s="221" t="s">
        <v>225</v>
      </c>
      <c r="H200" s="222">
        <v>4</v>
      </c>
      <c r="I200" s="223"/>
      <c r="J200" s="224">
        <f>ROUND(I200*H200,2)</f>
        <v>0</v>
      </c>
      <c r="K200" s="220" t="s">
        <v>143</v>
      </c>
      <c r="L200" s="44"/>
      <c r="M200" s="225" t="s">
        <v>1</v>
      </c>
      <c r="N200" s="226" t="s">
        <v>41</v>
      </c>
      <c r="O200" s="91"/>
      <c r="P200" s="227">
        <f>O200*H200</f>
        <v>0</v>
      </c>
      <c r="Q200" s="227">
        <v>0</v>
      </c>
      <c r="R200" s="227">
        <f>Q200*H200</f>
        <v>0</v>
      </c>
      <c r="S200" s="227">
        <v>0.024</v>
      </c>
      <c r="T200" s="228">
        <f>S200*H200</f>
        <v>0.096000000000000002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226</v>
      </c>
      <c r="AT200" s="229" t="s">
        <v>139</v>
      </c>
      <c r="AU200" s="229" t="s">
        <v>145</v>
      </c>
      <c r="AY200" s="17" t="s">
        <v>136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145</v>
      </c>
      <c r="BK200" s="230">
        <f>ROUND(I200*H200,2)</f>
        <v>0</v>
      </c>
      <c r="BL200" s="17" t="s">
        <v>226</v>
      </c>
      <c r="BM200" s="229" t="s">
        <v>296</v>
      </c>
    </row>
    <row r="201" s="13" customFormat="1">
      <c r="A201" s="13"/>
      <c r="B201" s="231"/>
      <c r="C201" s="232"/>
      <c r="D201" s="233" t="s">
        <v>147</v>
      </c>
      <c r="E201" s="234" t="s">
        <v>1</v>
      </c>
      <c r="F201" s="235" t="s">
        <v>297</v>
      </c>
      <c r="G201" s="232"/>
      <c r="H201" s="234" t="s">
        <v>1</v>
      </c>
      <c r="I201" s="236"/>
      <c r="J201" s="232"/>
      <c r="K201" s="232"/>
      <c r="L201" s="237"/>
      <c r="M201" s="238"/>
      <c r="N201" s="239"/>
      <c r="O201" s="239"/>
      <c r="P201" s="239"/>
      <c r="Q201" s="239"/>
      <c r="R201" s="239"/>
      <c r="S201" s="239"/>
      <c r="T201" s="24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1" t="s">
        <v>147</v>
      </c>
      <c r="AU201" s="241" t="s">
        <v>145</v>
      </c>
      <c r="AV201" s="13" t="s">
        <v>83</v>
      </c>
      <c r="AW201" s="13" t="s">
        <v>32</v>
      </c>
      <c r="AX201" s="13" t="s">
        <v>75</v>
      </c>
      <c r="AY201" s="241" t="s">
        <v>136</v>
      </c>
    </row>
    <row r="202" s="14" customFormat="1">
      <c r="A202" s="14"/>
      <c r="B202" s="242"/>
      <c r="C202" s="243"/>
      <c r="D202" s="233" t="s">
        <v>147</v>
      </c>
      <c r="E202" s="244" t="s">
        <v>1</v>
      </c>
      <c r="F202" s="245" t="s">
        <v>137</v>
      </c>
      <c r="G202" s="243"/>
      <c r="H202" s="246">
        <v>3</v>
      </c>
      <c r="I202" s="247"/>
      <c r="J202" s="243"/>
      <c r="K202" s="243"/>
      <c r="L202" s="248"/>
      <c r="M202" s="249"/>
      <c r="N202" s="250"/>
      <c r="O202" s="250"/>
      <c r="P202" s="250"/>
      <c r="Q202" s="250"/>
      <c r="R202" s="250"/>
      <c r="S202" s="250"/>
      <c r="T202" s="25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2" t="s">
        <v>147</v>
      </c>
      <c r="AU202" s="252" t="s">
        <v>145</v>
      </c>
      <c r="AV202" s="14" t="s">
        <v>145</v>
      </c>
      <c r="AW202" s="14" t="s">
        <v>32</v>
      </c>
      <c r="AX202" s="14" t="s">
        <v>75</v>
      </c>
      <c r="AY202" s="252" t="s">
        <v>136</v>
      </c>
    </row>
    <row r="203" s="13" customFormat="1">
      <c r="A203" s="13"/>
      <c r="B203" s="231"/>
      <c r="C203" s="232"/>
      <c r="D203" s="233" t="s">
        <v>147</v>
      </c>
      <c r="E203" s="234" t="s">
        <v>1</v>
      </c>
      <c r="F203" s="235" t="s">
        <v>298</v>
      </c>
      <c r="G203" s="232"/>
      <c r="H203" s="234" t="s">
        <v>1</v>
      </c>
      <c r="I203" s="236"/>
      <c r="J203" s="232"/>
      <c r="K203" s="232"/>
      <c r="L203" s="237"/>
      <c r="M203" s="238"/>
      <c r="N203" s="239"/>
      <c r="O203" s="239"/>
      <c r="P203" s="239"/>
      <c r="Q203" s="239"/>
      <c r="R203" s="239"/>
      <c r="S203" s="239"/>
      <c r="T203" s="24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1" t="s">
        <v>147</v>
      </c>
      <c r="AU203" s="241" t="s">
        <v>145</v>
      </c>
      <c r="AV203" s="13" t="s">
        <v>83</v>
      </c>
      <c r="AW203" s="13" t="s">
        <v>32</v>
      </c>
      <c r="AX203" s="13" t="s">
        <v>75</v>
      </c>
      <c r="AY203" s="241" t="s">
        <v>136</v>
      </c>
    </row>
    <row r="204" s="14" customFormat="1">
      <c r="A204" s="14"/>
      <c r="B204" s="242"/>
      <c r="C204" s="243"/>
      <c r="D204" s="233" t="s">
        <v>147</v>
      </c>
      <c r="E204" s="244" t="s">
        <v>1</v>
      </c>
      <c r="F204" s="245" t="s">
        <v>83</v>
      </c>
      <c r="G204" s="243"/>
      <c r="H204" s="246">
        <v>1</v>
      </c>
      <c r="I204" s="247"/>
      <c r="J204" s="243"/>
      <c r="K204" s="243"/>
      <c r="L204" s="248"/>
      <c r="M204" s="249"/>
      <c r="N204" s="250"/>
      <c r="O204" s="250"/>
      <c r="P204" s="250"/>
      <c r="Q204" s="250"/>
      <c r="R204" s="250"/>
      <c r="S204" s="250"/>
      <c r="T204" s="25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2" t="s">
        <v>147</v>
      </c>
      <c r="AU204" s="252" t="s">
        <v>145</v>
      </c>
      <c r="AV204" s="14" t="s">
        <v>145</v>
      </c>
      <c r="AW204" s="14" t="s">
        <v>32</v>
      </c>
      <c r="AX204" s="14" t="s">
        <v>75</v>
      </c>
      <c r="AY204" s="252" t="s">
        <v>136</v>
      </c>
    </row>
    <row r="205" s="15" customFormat="1">
      <c r="A205" s="15"/>
      <c r="B205" s="257"/>
      <c r="C205" s="258"/>
      <c r="D205" s="233" t="s">
        <v>147</v>
      </c>
      <c r="E205" s="259" t="s">
        <v>1</v>
      </c>
      <c r="F205" s="260" t="s">
        <v>185</v>
      </c>
      <c r="G205" s="258"/>
      <c r="H205" s="261">
        <v>4</v>
      </c>
      <c r="I205" s="262"/>
      <c r="J205" s="258"/>
      <c r="K205" s="258"/>
      <c r="L205" s="263"/>
      <c r="M205" s="264"/>
      <c r="N205" s="265"/>
      <c r="O205" s="265"/>
      <c r="P205" s="265"/>
      <c r="Q205" s="265"/>
      <c r="R205" s="265"/>
      <c r="S205" s="265"/>
      <c r="T205" s="266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67" t="s">
        <v>147</v>
      </c>
      <c r="AU205" s="267" t="s">
        <v>145</v>
      </c>
      <c r="AV205" s="15" t="s">
        <v>144</v>
      </c>
      <c r="AW205" s="15" t="s">
        <v>32</v>
      </c>
      <c r="AX205" s="15" t="s">
        <v>83</v>
      </c>
      <c r="AY205" s="267" t="s">
        <v>136</v>
      </c>
    </row>
    <row r="206" s="2" customFormat="1" ht="24.15" customHeight="1">
      <c r="A206" s="38"/>
      <c r="B206" s="39"/>
      <c r="C206" s="218" t="s">
        <v>231</v>
      </c>
      <c r="D206" s="218" t="s">
        <v>139</v>
      </c>
      <c r="E206" s="219" t="s">
        <v>299</v>
      </c>
      <c r="F206" s="220" t="s">
        <v>300</v>
      </c>
      <c r="G206" s="221" t="s">
        <v>225</v>
      </c>
      <c r="H206" s="222">
        <v>11</v>
      </c>
      <c r="I206" s="223"/>
      <c r="J206" s="224">
        <f>ROUND(I206*H206,2)</f>
        <v>0</v>
      </c>
      <c r="K206" s="220" t="s">
        <v>1</v>
      </c>
      <c r="L206" s="44"/>
      <c r="M206" s="225" t="s">
        <v>1</v>
      </c>
      <c r="N206" s="226" t="s">
        <v>41</v>
      </c>
      <c r="O206" s="91"/>
      <c r="P206" s="227">
        <f>O206*H206</f>
        <v>0</v>
      </c>
      <c r="Q206" s="227">
        <v>0</v>
      </c>
      <c r="R206" s="227">
        <f>Q206*H206</f>
        <v>0</v>
      </c>
      <c r="S206" s="227">
        <v>0.024</v>
      </c>
      <c r="T206" s="228">
        <f>S206*H206</f>
        <v>0.26400000000000001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9" t="s">
        <v>226</v>
      </c>
      <c r="AT206" s="229" t="s">
        <v>139</v>
      </c>
      <c r="AU206" s="229" t="s">
        <v>145</v>
      </c>
      <c r="AY206" s="17" t="s">
        <v>136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7" t="s">
        <v>145</v>
      </c>
      <c r="BK206" s="230">
        <f>ROUND(I206*H206,2)</f>
        <v>0</v>
      </c>
      <c r="BL206" s="17" t="s">
        <v>226</v>
      </c>
      <c r="BM206" s="229" t="s">
        <v>301</v>
      </c>
    </row>
    <row r="207" s="14" customFormat="1">
      <c r="A207" s="14"/>
      <c r="B207" s="242"/>
      <c r="C207" s="243"/>
      <c r="D207" s="233" t="s">
        <v>147</v>
      </c>
      <c r="E207" s="244" t="s">
        <v>1</v>
      </c>
      <c r="F207" s="245" t="s">
        <v>302</v>
      </c>
      <c r="G207" s="243"/>
      <c r="H207" s="246">
        <v>11</v>
      </c>
      <c r="I207" s="247"/>
      <c r="J207" s="243"/>
      <c r="K207" s="243"/>
      <c r="L207" s="248"/>
      <c r="M207" s="249"/>
      <c r="N207" s="250"/>
      <c r="O207" s="250"/>
      <c r="P207" s="250"/>
      <c r="Q207" s="250"/>
      <c r="R207" s="250"/>
      <c r="S207" s="250"/>
      <c r="T207" s="25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2" t="s">
        <v>147</v>
      </c>
      <c r="AU207" s="252" t="s">
        <v>145</v>
      </c>
      <c r="AV207" s="14" t="s">
        <v>145</v>
      </c>
      <c r="AW207" s="14" t="s">
        <v>32</v>
      </c>
      <c r="AX207" s="14" t="s">
        <v>83</v>
      </c>
      <c r="AY207" s="252" t="s">
        <v>136</v>
      </c>
    </row>
    <row r="208" s="2" customFormat="1" ht="24.15" customHeight="1">
      <c r="A208" s="38"/>
      <c r="B208" s="39"/>
      <c r="C208" s="218" t="s">
        <v>303</v>
      </c>
      <c r="D208" s="218" t="s">
        <v>139</v>
      </c>
      <c r="E208" s="219" t="s">
        <v>304</v>
      </c>
      <c r="F208" s="220" t="s">
        <v>305</v>
      </c>
      <c r="G208" s="221" t="s">
        <v>225</v>
      </c>
      <c r="H208" s="222">
        <v>12</v>
      </c>
      <c r="I208" s="223"/>
      <c r="J208" s="224">
        <f>ROUND(I208*H208,2)</f>
        <v>0</v>
      </c>
      <c r="K208" s="220" t="s">
        <v>143</v>
      </c>
      <c r="L208" s="44"/>
      <c r="M208" s="225" t="s">
        <v>1</v>
      </c>
      <c r="N208" s="226" t="s">
        <v>41</v>
      </c>
      <c r="O208" s="91"/>
      <c r="P208" s="227">
        <f>O208*H208</f>
        <v>0</v>
      </c>
      <c r="Q208" s="227">
        <v>0</v>
      </c>
      <c r="R208" s="227">
        <f>Q208*H208</f>
        <v>0</v>
      </c>
      <c r="S208" s="227">
        <v>0.028000000000000001</v>
      </c>
      <c r="T208" s="228">
        <f>S208*H208</f>
        <v>0.33600000000000002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226</v>
      </c>
      <c r="AT208" s="229" t="s">
        <v>139</v>
      </c>
      <c r="AU208" s="229" t="s">
        <v>145</v>
      </c>
      <c r="AY208" s="17" t="s">
        <v>136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145</v>
      </c>
      <c r="BK208" s="230">
        <f>ROUND(I208*H208,2)</f>
        <v>0</v>
      </c>
      <c r="BL208" s="17" t="s">
        <v>226</v>
      </c>
      <c r="BM208" s="229" t="s">
        <v>306</v>
      </c>
    </row>
    <row r="209" s="13" customFormat="1">
      <c r="A209" s="13"/>
      <c r="B209" s="231"/>
      <c r="C209" s="232"/>
      <c r="D209" s="233" t="s">
        <v>147</v>
      </c>
      <c r="E209" s="234" t="s">
        <v>1</v>
      </c>
      <c r="F209" s="235" t="s">
        <v>307</v>
      </c>
      <c r="G209" s="232"/>
      <c r="H209" s="234" t="s">
        <v>1</v>
      </c>
      <c r="I209" s="236"/>
      <c r="J209" s="232"/>
      <c r="K209" s="232"/>
      <c r="L209" s="237"/>
      <c r="M209" s="238"/>
      <c r="N209" s="239"/>
      <c r="O209" s="239"/>
      <c r="P209" s="239"/>
      <c r="Q209" s="239"/>
      <c r="R209" s="239"/>
      <c r="S209" s="239"/>
      <c r="T209" s="24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1" t="s">
        <v>147</v>
      </c>
      <c r="AU209" s="241" t="s">
        <v>145</v>
      </c>
      <c r="AV209" s="13" t="s">
        <v>83</v>
      </c>
      <c r="AW209" s="13" t="s">
        <v>32</v>
      </c>
      <c r="AX209" s="13" t="s">
        <v>75</v>
      </c>
      <c r="AY209" s="241" t="s">
        <v>136</v>
      </c>
    </row>
    <row r="210" s="14" customFormat="1">
      <c r="A210" s="14"/>
      <c r="B210" s="242"/>
      <c r="C210" s="243"/>
      <c r="D210" s="233" t="s">
        <v>147</v>
      </c>
      <c r="E210" s="244" t="s">
        <v>1</v>
      </c>
      <c r="F210" s="245" t="s">
        <v>164</v>
      </c>
      <c r="G210" s="243"/>
      <c r="H210" s="246">
        <v>5</v>
      </c>
      <c r="I210" s="247"/>
      <c r="J210" s="243"/>
      <c r="K210" s="243"/>
      <c r="L210" s="248"/>
      <c r="M210" s="249"/>
      <c r="N210" s="250"/>
      <c r="O210" s="250"/>
      <c r="P210" s="250"/>
      <c r="Q210" s="250"/>
      <c r="R210" s="250"/>
      <c r="S210" s="250"/>
      <c r="T210" s="25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2" t="s">
        <v>147</v>
      </c>
      <c r="AU210" s="252" t="s">
        <v>145</v>
      </c>
      <c r="AV210" s="14" t="s">
        <v>145</v>
      </c>
      <c r="AW210" s="14" t="s">
        <v>32</v>
      </c>
      <c r="AX210" s="14" t="s">
        <v>75</v>
      </c>
      <c r="AY210" s="252" t="s">
        <v>136</v>
      </c>
    </row>
    <row r="211" s="13" customFormat="1">
      <c r="A211" s="13"/>
      <c r="B211" s="231"/>
      <c r="C211" s="232"/>
      <c r="D211" s="233" t="s">
        <v>147</v>
      </c>
      <c r="E211" s="234" t="s">
        <v>1</v>
      </c>
      <c r="F211" s="235" t="s">
        <v>308</v>
      </c>
      <c r="G211" s="232"/>
      <c r="H211" s="234" t="s">
        <v>1</v>
      </c>
      <c r="I211" s="236"/>
      <c r="J211" s="232"/>
      <c r="K211" s="232"/>
      <c r="L211" s="237"/>
      <c r="M211" s="238"/>
      <c r="N211" s="239"/>
      <c r="O211" s="239"/>
      <c r="P211" s="239"/>
      <c r="Q211" s="239"/>
      <c r="R211" s="239"/>
      <c r="S211" s="239"/>
      <c r="T211" s="24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1" t="s">
        <v>147</v>
      </c>
      <c r="AU211" s="241" t="s">
        <v>145</v>
      </c>
      <c r="AV211" s="13" t="s">
        <v>83</v>
      </c>
      <c r="AW211" s="13" t="s">
        <v>32</v>
      </c>
      <c r="AX211" s="13" t="s">
        <v>75</v>
      </c>
      <c r="AY211" s="241" t="s">
        <v>136</v>
      </c>
    </row>
    <row r="212" s="14" customFormat="1">
      <c r="A212" s="14"/>
      <c r="B212" s="242"/>
      <c r="C212" s="243"/>
      <c r="D212" s="233" t="s">
        <v>147</v>
      </c>
      <c r="E212" s="244" t="s">
        <v>1</v>
      </c>
      <c r="F212" s="245" t="s">
        <v>175</v>
      </c>
      <c r="G212" s="243"/>
      <c r="H212" s="246">
        <v>7</v>
      </c>
      <c r="I212" s="247"/>
      <c r="J212" s="243"/>
      <c r="K212" s="243"/>
      <c r="L212" s="248"/>
      <c r="M212" s="249"/>
      <c r="N212" s="250"/>
      <c r="O212" s="250"/>
      <c r="P212" s="250"/>
      <c r="Q212" s="250"/>
      <c r="R212" s="250"/>
      <c r="S212" s="250"/>
      <c r="T212" s="25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2" t="s">
        <v>147</v>
      </c>
      <c r="AU212" s="252" t="s">
        <v>145</v>
      </c>
      <c r="AV212" s="14" t="s">
        <v>145</v>
      </c>
      <c r="AW212" s="14" t="s">
        <v>32</v>
      </c>
      <c r="AX212" s="14" t="s">
        <v>75</v>
      </c>
      <c r="AY212" s="252" t="s">
        <v>136</v>
      </c>
    </row>
    <row r="213" s="15" customFormat="1">
      <c r="A213" s="15"/>
      <c r="B213" s="257"/>
      <c r="C213" s="258"/>
      <c r="D213" s="233" t="s">
        <v>147</v>
      </c>
      <c r="E213" s="259" t="s">
        <v>1</v>
      </c>
      <c r="F213" s="260" t="s">
        <v>185</v>
      </c>
      <c r="G213" s="258"/>
      <c r="H213" s="261">
        <v>12</v>
      </c>
      <c r="I213" s="262"/>
      <c r="J213" s="258"/>
      <c r="K213" s="258"/>
      <c r="L213" s="263"/>
      <c r="M213" s="264"/>
      <c r="N213" s="265"/>
      <c r="O213" s="265"/>
      <c r="P213" s="265"/>
      <c r="Q213" s="265"/>
      <c r="R213" s="265"/>
      <c r="S213" s="265"/>
      <c r="T213" s="266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67" t="s">
        <v>147</v>
      </c>
      <c r="AU213" s="267" t="s">
        <v>145</v>
      </c>
      <c r="AV213" s="15" t="s">
        <v>144</v>
      </c>
      <c r="AW213" s="15" t="s">
        <v>32</v>
      </c>
      <c r="AX213" s="15" t="s">
        <v>83</v>
      </c>
      <c r="AY213" s="267" t="s">
        <v>136</v>
      </c>
    </row>
    <row r="214" s="2" customFormat="1" ht="33" customHeight="1">
      <c r="A214" s="38"/>
      <c r="B214" s="39"/>
      <c r="C214" s="218" t="s">
        <v>309</v>
      </c>
      <c r="D214" s="218" t="s">
        <v>139</v>
      </c>
      <c r="E214" s="219" t="s">
        <v>310</v>
      </c>
      <c r="F214" s="220" t="s">
        <v>311</v>
      </c>
      <c r="G214" s="221" t="s">
        <v>197</v>
      </c>
      <c r="H214" s="222">
        <v>0.22600000000000001</v>
      </c>
      <c r="I214" s="223"/>
      <c r="J214" s="224">
        <f>ROUND(I214*H214,2)</f>
        <v>0</v>
      </c>
      <c r="K214" s="220" t="s">
        <v>143</v>
      </c>
      <c r="L214" s="44"/>
      <c r="M214" s="225" t="s">
        <v>1</v>
      </c>
      <c r="N214" s="226" t="s">
        <v>41</v>
      </c>
      <c r="O214" s="91"/>
      <c r="P214" s="227">
        <f>O214*H214</f>
        <v>0</v>
      </c>
      <c r="Q214" s="227">
        <v>0</v>
      </c>
      <c r="R214" s="227">
        <f>Q214*H214</f>
        <v>0</v>
      </c>
      <c r="S214" s="227">
        <v>0</v>
      </c>
      <c r="T214" s="22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226</v>
      </c>
      <c r="AT214" s="229" t="s">
        <v>139</v>
      </c>
      <c r="AU214" s="229" t="s">
        <v>145</v>
      </c>
      <c r="AY214" s="17" t="s">
        <v>136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145</v>
      </c>
      <c r="BK214" s="230">
        <f>ROUND(I214*H214,2)</f>
        <v>0</v>
      </c>
      <c r="BL214" s="17" t="s">
        <v>226</v>
      </c>
      <c r="BM214" s="229" t="s">
        <v>312</v>
      </c>
    </row>
    <row r="215" s="2" customFormat="1" ht="24.15" customHeight="1">
      <c r="A215" s="38"/>
      <c r="B215" s="39"/>
      <c r="C215" s="218" t="s">
        <v>313</v>
      </c>
      <c r="D215" s="218" t="s">
        <v>139</v>
      </c>
      <c r="E215" s="219" t="s">
        <v>314</v>
      </c>
      <c r="F215" s="220" t="s">
        <v>315</v>
      </c>
      <c r="G215" s="221" t="s">
        <v>197</v>
      </c>
      <c r="H215" s="222">
        <v>0.22600000000000001</v>
      </c>
      <c r="I215" s="223"/>
      <c r="J215" s="224">
        <f>ROUND(I215*H215,2)</f>
        <v>0</v>
      </c>
      <c r="K215" s="220" t="s">
        <v>143</v>
      </c>
      <c r="L215" s="44"/>
      <c r="M215" s="225" t="s">
        <v>1</v>
      </c>
      <c r="N215" s="226" t="s">
        <v>41</v>
      </c>
      <c r="O215" s="91"/>
      <c r="P215" s="227">
        <f>O215*H215</f>
        <v>0</v>
      </c>
      <c r="Q215" s="227">
        <v>0</v>
      </c>
      <c r="R215" s="227">
        <f>Q215*H215</f>
        <v>0</v>
      </c>
      <c r="S215" s="227">
        <v>0</v>
      </c>
      <c r="T215" s="22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9" t="s">
        <v>226</v>
      </c>
      <c r="AT215" s="229" t="s">
        <v>139</v>
      </c>
      <c r="AU215" s="229" t="s">
        <v>145</v>
      </c>
      <c r="AY215" s="17" t="s">
        <v>136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7" t="s">
        <v>145</v>
      </c>
      <c r="BK215" s="230">
        <f>ROUND(I215*H215,2)</f>
        <v>0</v>
      </c>
      <c r="BL215" s="17" t="s">
        <v>226</v>
      </c>
      <c r="BM215" s="229" t="s">
        <v>316</v>
      </c>
    </row>
    <row r="216" s="12" customFormat="1" ht="22.8" customHeight="1">
      <c r="A216" s="12"/>
      <c r="B216" s="202"/>
      <c r="C216" s="203"/>
      <c r="D216" s="204" t="s">
        <v>74</v>
      </c>
      <c r="E216" s="216" t="s">
        <v>317</v>
      </c>
      <c r="F216" s="216" t="s">
        <v>318</v>
      </c>
      <c r="G216" s="203"/>
      <c r="H216" s="203"/>
      <c r="I216" s="206"/>
      <c r="J216" s="217">
        <f>BK216</f>
        <v>0</v>
      </c>
      <c r="K216" s="203"/>
      <c r="L216" s="208"/>
      <c r="M216" s="209"/>
      <c r="N216" s="210"/>
      <c r="O216" s="210"/>
      <c r="P216" s="211">
        <f>SUM(P217:P221)</f>
        <v>0</v>
      </c>
      <c r="Q216" s="210"/>
      <c r="R216" s="211">
        <f>SUM(R217:R221)</f>
        <v>0.0029348</v>
      </c>
      <c r="S216" s="210"/>
      <c r="T216" s="212">
        <f>SUM(T217:T221)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13" t="s">
        <v>145</v>
      </c>
      <c r="AT216" s="214" t="s">
        <v>74</v>
      </c>
      <c r="AU216" s="214" t="s">
        <v>83</v>
      </c>
      <c r="AY216" s="213" t="s">
        <v>136</v>
      </c>
      <c r="BK216" s="215">
        <f>SUM(BK217:BK221)</f>
        <v>0</v>
      </c>
    </row>
    <row r="217" s="2" customFormat="1" ht="21.75" customHeight="1">
      <c r="A217" s="38"/>
      <c r="B217" s="39"/>
      <c r="C217" s="218" t="s">
        <v>319</v>
      </c>
      <c r="D217" s="218" t="s">
        <v>139</v>
      </c>
      <c r="E217" s="219" t="s">
        <v>320</v>
      </c>
      <c r="F217" s="220" t="s">
        <v>321</v>
      </c>
      <c r="G217" s="221" t="s">
        <v>322</v>
      </c>
      <c r="H217" s="222">
        <v>11</v>
      </c>
      <c r="I217" s="223"/>
      <c r="J217" s="224">
        <f>ROUND(I217*H217,2)</f>
        <v>0</v>
      </c>
      <c r="K217" s="220" t="s">
        <v>143</v>
      </c>
      <c r="L217" s="44"/>
      <c r="M217" s="225" t="s">
        <v>1</v>
      </c>
      <c r="N217" s="226" t="s">
        <v>41</v>
      </c>
      <c r="O217" s="91"/>
      <c r="P217" s="227">
        <f>O217*H217</f>
        <v>0</v>
      </c>
      <c r="Q217" s="227">
        <v>4.0000000000000003E-05</v>
      </c>
      <c r="R217" s="227">
        <f>Q217*H217</f>
        <v>0.00044000000000000002</v>
      </c>
      <c r="S217" s="227">
        <v>0</v>
      </c>
      <c r="T217" s="22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226</v>
      </c>
      <c r="AT217" s="229" t="s">
        <v>139</v>
      </c>
      <c r="AU217" s="229" t="s">
        <v>145</v>
      </c>
      <c r="AY217" s="17" t="s">
        <v>136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145</v>
      </c>
      <c r="BK217" s="230">
        <f>ROUND(I217*H217,2)</f>
        <v>0</v>
      </c>
      <c r="BL217" s="17" t="s">
        <v>226</v>
      </c>
      <c r="BM217" s="229" t="s">
        <v>323</v>
      </c>
    </row>
    <row r="218" s="13" customFormat="1">
      <c r="A218" s="13"/>
      <c r="B218" s="231"/>
      <c r="C218" s="232"/>
      <c r="D218" s="233" t="s">
        <v>147</v>
      </c>
      <c r="E218" s="234" t="s">
        <v>1</v>
      </c>
      <c r="F218" s="235" t="s">
        <v>324</v>
      </c>
      <c r="G218" s="232"/>
      <c r="H218" s="234" t="s">
        <v>1</v>
      </c>
      <c r="I218" s="236"/>
      <c r="J218" s="232"/>
      <c r="K218" s="232"/>
      <c r="L218" s="237"/>
      <c r="M218" s="238"/>
      <c r="N218" s="239"/>
      <c r="O218" s="239"/>
      <c r="P218" s="239"/>
      <c r="Q218" s="239"/>
      <c r="R218" s="239"/>
      <c r="S218" s="239"/>
      <c r="T218" s="24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1" t="s">
        <v>147</v>
      </c>
      <c r="AU218" s="241" t="s">
        <v>145</v>
      </c>
      <c r="AV218" s="13" t="s">
        <v>83</v>
      </c>
      <c r="AW218" s="13" t="s">
        <v>32</v>
      </c>
      <c r="AX218" s="13" t="s">
        <v>75</v>
      </c>
      <c r="AY218" s="241" t="s">
        <v>136</v>
      </c>
    </row>
    <row r="219" s="14" customFormat="1">
      <c r="A219" s="14"/>
      <c r="B219" s="242"/>
      <c r="C219" s="243"/>
      <c r="D219" s="233" t="s">
        <v>147</v>
      </c>
      <c r="E219" s="244" t="s">
        <v>1</v>
      </c>
      <c r="F219" s="245" t="s">
        <v>199</v>
      </c>
      <c r="G219" s="243"/>
      <c r="H219" s="246">
        <v>11</v>
      </c>
      <c r="I219" s="247"/>
      <c r="J219" s="243"/>
      <c r="K219" s="243"/>
      <c r="L219" s="248"/>
      <c r="M219" s="249"/>
      <c r="N219" s="250"/>
      <c r="O219" s="250"/>
      <c r="P219" s="250"/>
      <c r="Q219" s="250"/>
      <c r="R219" s="250"/>
      <c r="S219" s="250"/>
      <c r="T219" s="25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2" t="s">
        <v>147</v>
      </c>
      <c r="AU219" s="252" t="s">
        <v>145</v>
      </c>
      <c r="AV219" s="14" t="s">
        <v>145</v>
      </c>
      <c r="AW219" s="14" t="s">
        <v>32</v>
      </c>
      <c r="AX219" s="14" t="s">
        <v>83</v>
      </c>
      <c r="AY219" s="252" t="s">
        <v>136</v>
      </c>
    </row>
    <row r="220" s="2" customFormat="1" ht="24.15" customHeight="1">
      <c r="A220" s="38"/>
      <c r="B220" s="39"/>
      <c r="C220" s="268" t="s">
        <v>325</v>
      </c>
      <c r="D220" s="268" t="s">
        <v>228</v>
      </c>
      <c r="E220" s="269" t="s">
        <v>326</v>
      </c>
      <c r="F220" s="270" t="s">
        <v>327</v>
      </c>
      <c r="G220" s="271" t="s">
        <v>322</v>
      </c>
      <c r="H220" s="272">
        <v>11.880000000000001</v>
      </c>
      <c r="I220" s="273"/>
      <c r="J220" s="274">
        <f>ROUND(I220*H220,2)</f>
        <v>0</v>
      </c>
      <c r="K220" s="270" t="s">
        <v>143</v>
      </c>
      <c r="L220" s="275"/>
      <c r="M220" s="276" t="s">
        <v>1</v>
      </c>
      <c r="N220" s="277" t="s">
        <v>41</v>
      </c>
      <c r="O220" s="91"/>
      <c r="P220" s="227">
        <f>O220*H220</f>
        <v>0</v>
      </c>
      <c r="Q220" s="227">
        <v>0.00021000000000000001</v>
      </c>
      <c r="R220" s="227">
        <f>Q220*H220</f>
        <v>0.0024948000000000001</v>
      </c>
      <c r="S220" s="227">
        <v>0</v>
      </c>
      <c r="T220" s="228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9" t="s">
        <v>231</v>
      </c>
      <c r="AT220" s="229" t="s">
        <v>228</v>
      </c>
      <c r="AU220" s="229" t="s">
        <v>145</v>
      </c>
      <c r="AY220" s="17" t="s">
        <v>136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17" t="s">
        <v>145</v>
      </c>
      <c r="BK220" s="230">
        <f>ROUND(I220*H220,2)</f>
        <v>0</v>
      </c>
      <c r="BL220" s="17" t="s">
        <v>226</v>
      </c>
      <c r="BM220" s="229" t="s">
        <v>328</v>
      </c>
    </row>
    <row r="221" s="14" customFormat="1">
      <c r="A221" s="14"/>
      <c r="B221" s="242"/>
      <c r="C221" s="243"/>
      <c r="D221" s="233" t="s">
        <v>147</v>
      </c>
      <c r="E221" s="243"/>
      <c r="F221" s="245" t="s">
        <v>329</v>
      </c>
      <c r="G221" s="243"/>
      <c r="H221" s="246">
        <v>11.880000000000001</v>
      </c>
      <c r="I221" s="247"/>
      <c r="J221" s="243"/>
      <c r="K221" s="243"/>
      <c r="L221" s="248"/>
      <c r="M221" s="249"/>
      <c r="N221" s="250"/>
      <c r="O221" s="250"/>
      <c r="P221" s="250"/>
      <c r="Q221" s="250"/>
      <c r="R221" s="250"/>
      <c r="S221" s="250"/>
      <c r="T221" s="25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2" t="s">
        <v>147</v>
      </c>
      <c r="AU221" s="252" t="s">
        <v>145</v>
      </c>
      <c r="AV221" s="14" t="s">
        <v>145</v>
      </c>
      <c r="AW221" s="14" t="s">
        <v>4</v>
      </c>
      <c r="AX221" s="14" t="s">
        <v>83</v>
      </c>
      <c r="AY221" s="252" t="s">
        <v>136</v>
      </c>
    </row>
    <row r="222" s="12" customFormat="1" ht="22.8" customHeight="1">
      <c r="A222" s="12"/>
      <c r="B222" s="202"/>
      <c r="C222" s="203"/>
      <c r="D222" s="204" t="s">
        <v>74</v>
      </c>
      <c r="E222" s="216" t="s">
        <v>330</v>
      </c>
      <c r="F222" s="216" t="s">
        <v>331</v>
      </c>
      <c r="G222" s="203"/>
      <c r="H222" s="203"/>
      <c r="I222" s="206"/>
      <c r="J222" s="217">
        <f>BK222</f>
        <v>0</v>
      </c>
      <c r="K222" s="203"/>
      <c r="L222" s="208"/>
      <c r="M222" s="209"/>
      <c r="N222" s="210"/>
      <c r="O222" s="210"/>
      <c r="P222" s="211">
        <f>SUM(P223:P234)</f>
        <v>0</v>
      </c>
      <c r="Q222" s="210"/>
      <c r="R222" s="211">
        <f>SUM(R223:R234)</f>
        <v>0.055199999999999999</v>
      </c>
      <c r="S222" s="210"/>
      <c r="T222" s="212">
        <f>SUM(T223:T234)</f>
        <v>0.017999999999999999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3" t="s">
        <v>145</v>
      </c>
      <c r="AT222" s="214" t="s">
        <v>74</v>
      </c>
      <c r="AU222" s="214" t="s">
        <v>83</v>
      </c>
      <c r="AY222" s="213" t="s">
        <v>136</v>
      </c>
      <c r="BK222" s="215">
        <f>SUM(BK223:BK234)</f>
        <v>0</v>
      </c>
    </row>
    <row r="223" s="2" customFormat="1" ht="24.15" customHeight="1">
      <c r="A223" s="38"/>
      <c r="B223" s="39"/>
      <c r="C223" s="218" t="s">
        <v>332</v>
      </c>
      <c r="D223" s="218" t="s">
        <v>139</v>
      </c>
      <c r="E223" s="219" t="s">
        <v>333</v>
      </c>
      <c r="F223" s="220" t="s">
        <v>334</v>
      </c>
      <c r="G223" s="221" t="s">
        <v>142</v>
      </c>
      <c r="H223" s="222">
        <v>120</v>
      </c>
      <c r="I223" s="223"/>
      <c r="J223" s="224">
        <f>ROUND(I223*H223,2)</f>
        <v>0</v>
      </c>
      <c r="K223" s="220" t="s">
        <v>143</v>
      </c>
      <c r="L223" s="44"/>
      <c r="M223" s="225" t="s">
        <v>1</v>
      </c>
      <c r="N223" s="226" t="s">
        <v>41</v>
      </c>
      <c r="O223" s="91"/>
      <c r="P223" s="227">
        <f>O223*H223</f>
        <v>0</v>
      </c>
      <c r="Q223" s="227">
        <v>0</v>
      </c>
      <c r="R223" s="227">
        <f>Q223*H223</f>
        <v>0</v>
      </c>
      <c r="S223" s="227">
        <v>0</v>
      </c>
      <c r="T223" s="22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9" t="s">
        <v>226</v>
      </c>
      <c r="AT223" s="229" t="s">
        <v>139</v>
      </c>
      <c r="AU223" s="229" t="s">
        <v>145</v>
      </c>
      <c r="AY223" s="17" t="s">
        <v>136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7" t="s">
        <v>145</v>
      </c>
      <c r="BK223" s="230">
        <f>ROUND(I223*H223,2)</f>
        <v>0</v>
      </c>
      <c r="BL223" s="17" t="s">
        <v>226</v>
      </c>
      <c r="BM223" s="229" t="s">
        <v>335</v>
      </c>
    </row>
    <row r="224" s="2" customFormat="1">
      <c r="A224" s="38"/>
      <c r="B224" s="39"/>
      <c r="C224" s="40"/>
      <c r="D224" s="233" t="s">
        <v>155</v>
      </c>
      <c r="E224" s="40"/>
      <c r="F224" s="253" t="s">
        <v>336</v>
      </c>
      <c r="G224" s="40"/>
      <c r="H224" s="40"/>
      <c r="I224" s="254"/>
      <c r="J224" s="40"/>
      <c r="K224" s="40"/>
      <c r="L224" s="44"/>
      <c r="M224" s="255"/>
      <c r="N224" s="256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155</v>
      </c>
      <c r="AU224" s="17" t="s">
        <v>145</v>
      </c>
    </row>
    <row r="225" s="14" customFormat="1">
      <c r="A225" s="14"/>
      <c r="B225" s="242"/>
      <c r="C225" s="243"/>
      <c r="D225" s="233" t="s">
        <v>147</v>
      </c>
      <c r="E225" s="244" t="s">
        <v>1</v>
      </c>
      <c r="F225" s="245" t="s">
        <v>337</v>
      </c>
      <c r="G225" s="243"/>
      <c r="H225" s="246">
        <v>120</v>
      </c>
      <c r="I225" s="247"/>
      <c r="J225" s="243"/>
      <c r="K225" s="243"/>
      <c r="L225" s="248"/>
      <c r="M225" s="249"/>
      <c r="N225" s="250"/>
      <c r="O225" s="250"/>
      <c r="P225" s="250"/>
      <c r="Q225" s="250"/>
      <c r="R225" s="250"/>
      <c r="S225" s="250"/>
      <c r="T225" s="251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2" t="s">
        <v>147</v>
      </c>
      <c r="AU225" s="252" t="s">
        <v>145</v>
      </c>
      <c r="AV225" s="14" t="s">
        <v>145</v>
      </c>
      <c r="AW225" s="14" t="s">
        <v>32</v>
      </c>
      <c r="AX225" s="14" t="s">
        <v>83</v>
      </c>
      <c r="AY225" s="252" t="s">
        <v>136</v>
      </c>
    </row>
    <row r="226" s="2" customFormat="1" ht="24.15" customHeight="1">
      <c r="A226" s="38"/>
      <c r="B226" s="39"/>
      <c r="C226" s="218" t="s">
        <v>338</v>
      </c>
      <c r="D226" s="218" t="s">
        <v>139</v>
      </c>
      <c r="E226" s="219" t="s">
        <v>339</v>
      </c>
      <c r="F226" s="220" t="s">
        <v>340</v>
      </c>
      <c r="G226" s="221" t="s">
        <v>142</v>
      </c>
      <c r="H226" s="222">
        <v>120</v>
      </c>
      <c r="I226" s="223"/>
      <c r="J226" s="224">
        <f>ROUND(I226*H226,2)</f>
        <v>0</v>
      </c>
      <c r="K226" s="220" t="s">
        <v>143</v>
      </c>
      <c r="L226" s="44"/>
      <c r="M226" s="225" t="s">
        <v>1</v>
      </c>
      <c r="N226" s="226" t="s">
        <v>41</v>
      </c>
      <c r="O226" s="91"/>
      <c r="P226" s="227">
        <f>O226*H226</f>
        <v>0</v>
      </c>
      <c r="Q226" s="227">
        <v>0</v>
      </c>
      <c r="R226" s="227">
        <f>Q226*H226</f>
        <v>0</v>
      </c>
      <c r="S226" s="227">
        <v>0.00014999999999999999</v>
      </c>
      <c r="T226" s="228">
        <f>S226*H226</f>
        <v>0.017999999999999999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9" t="s">
        <v>226</v>
      </c>
      <c r="AT226" s="229" t="s">
        <v>139</v>
      </c>
      <c r="AU226" s="229" t="s">
        <v>145</v>
      </c>
      <c r="AY226" s="17" t="s">
        <v>136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7" t="s">
        <v>145</v>
      </c>
      <c r="BK226" s="230">
        <f>ROUND(I226*H226,2)</f>
        <v>0</v>
      </c>
      <c r="BL226" s="17" t="s">
        <v>226</v>
      </c>
      <c r="BM226" s="229" t="s">
        <v>341</v>
      </c>
    </row>
    <row r="227" s="2" customFormat="1">
      <c r="A227" s="38"/>
      <c r="B227" s="39"/>
      <c r="C227" s="40"/>
      <c r="D227" s="233" t="s">
        <v>155</v>
      </c>
      <c r="E227" s="40"/>
      <c r="F227" s="253" t="s">
        <v>336</v>
      </c>
      <c r="G227" s="40"/>
      <c r="H227" s="40"/>
      <c r="I227" s="254"/>
      <c r="J227" s="40"/>
      <c r="K227" s="40"/>
      <c r="L227" s="44"/>
      <c r="M227" s="255"/>
      <c r="N227" s="256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155</v>
      </c>
      <c r="AU227" s="17" t="s">
        <v>145</v>
      </c>
    </row>
    <row r="228" s="14" customFormat="1">
      <c r="A228" s="14"/>
      <c r="B228" s="242"/>
      <c r="C228" s="243"/>
      <c r="D228" s="233" t="s">
        <v>147</v>
      </c>
      <c r="E228" s="244" t="s">
        <v>1</v>
      </c>
      <c r="F228" s="245" t="s">
        <v>337</v>
      </c>
      <c r="G228" s="243"/>
      <c r="H228" s="246">
        <v>120</v>
      </c>
      <c r="I228" s="247"/>
      <c r="J228" s="243"/>
      <c r="K228" s="243"/>
      <c r="L228" s="248"/>
      <c r="M228" s="249"/>
      <c r="N228" s="250"/>
      <c r="O228" s="250"/>
      <c r="P228" s="250"/>
      <c r="Q228" s="250"/>
      <c r="R228" s="250"/>
      <c r="S228" s="250"/>
      <c r="T228" s="251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2" t="s">
        <v>147</v>
      </c>
      <c r="AU228" s="252" t="s">
        <v>145</v>
      </c>
      <c r="AV228" s="14" t="s">
        <v>145</v>
      </c>
      <c r="AW228" s="14" t="s">
        <v>32</v>
      </c>
      <c r="AX228" s="14" t="s">
        <v>83</v>
      </c>
      <c r="AY228" s="252" t="s">
        <v>136</v>
      </c>
    </row>
    <row r="229" s="2" customFormat="1" ht="24.15" customHeight="1">
      <c r="A229" s="38"/>
      <c r="B229" s="39"/>
      <c r="C229" s="218" t="s">
        <v>342</v>
      </c>
      <c r="D229" s="218" t="s">
        <v>139</v>
      </c>
      <c r="E229" s="219" t="s">
        <v>343</v>
      </c>
      <c r="F229" s="220" t="s">
        <v>344</v>
      </c>
      <c r="G229" s="221" t="s">
        <v>142</v>
      </c>
      <c r="H229" s="222">
        <v>120</v>
      </c>
      <c r="I229" s="223"/>
      <c r="J229" s="224">
        <f>ROUND(I229*H229,2)</f>
        <v>0</v>
      </c>
      <c r="K229" s="220" t="s">
        <v>143</v>
      </c>
      <c r="L229" s="44"/>
      <c r="M229" s="225" t="s">
        <v>1</v>
      </c>
      <c r="N229" s="226" t="s">
        <v>41</v>
      </c>
      <c r="O229" s="91"/>
      <c r="P229" s="227">
        <f>O229*H229</f>
        <v>0</v>
      </c>
      <c r="Q229" s="227">
        <v>0.00020000000000000001</v>
      </c>
      <c r="R229" s="227">
        <f>Q229*H229</f>
        <v>0.024</v>
      </c>
      <c r="S229" s="227">
        <v>0</v>
      </c>
      <c r="T229" s="228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9" t="s">
        <v>226</v>
      </c>
      <c r="AT229" s="229" t="s">
        <v>139</v>
      </c>
      <c r="AU229" s="229" t="s">
        <v>145</v>
      </c>
      <c r="AY229" s="17" t="s">
        <v>136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7" t="s">
        <v>145</v>
      </c>
      <c r="BK229" s="230">
        <f>ROUND(I229*H229,2)</f>
        <v>0</v>
      </c>
      <c r="BL229" s="17" t="s">
        <v>226</v>
      </c>
      <c r="BM229" s="229" t="s">
        <v>345</v>
      </c>
    </row>
    <row r="230" s="2" customFormat="1">
      <c r="A230" s="38"/>
      <c r="B230" s="39"/>
      <c r="C230" s="40"/>
      <c r="D230" s="233" t="s">
        <v>155</v>
      </c>
      <c r="E230" s="40"/>
      <c r="F230" s="253" t="s">
        <v>336</v>
      </c>
      <c r="G230" s="40"/>
      <c r="H230" s="40"/>
      <c r="I230" s="254"/>
      <c r="J230" s="40"/>
      <c r="K230" s="40"/>
      <c r="L230" s="44"/>
      <c r="M230" s="255"/>
      <c r="N230" s="256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155</v>
      </c>
      <c r="AU230" s="17" t="s">
        <v>145</v>
      </c>
    </row>
    <row r="231" s="14" customFormat="1">
      <c r="A231" s="14"/>
      <c r="B231" s="242"/>
      <c r="C231" s="243"/>
      <c r="D231" s="233" t="s">
        <v>147</v>
      </c>
      <c r="E231" s="244" t="s">
        <v>1</v>
      </c>
      <c r="F231" s="245" t="s">
        <v>337</v>
      </c>
      <c r="G231" s="243"/>
      <c r="H231" s="246">
        <v>120</v>
      </c>
      <c r="I231" s="247"/>
      <c r="J231" s="243"/>
      <c r="K231" s="243"/>
      <c r="L231" s="248"/>
      <c r="M231" s="249"/>
      <c r="N231" s="250"/>
      <c r="O231" s="250"/>
      <c r="P231" s="250"/>
      <c r="Q231" s="250"/>
      <c r="R231" s="250"/>
      <c r="S231" s="250"/>
      <c r="T231" s="25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2" t="s">
        <v>147</v>
      </c>
      <c r="AU231" s="252" t="s">
        <v>145</v>
      </c>
      <c r="AV231" s="14" t="s">
        <v>145</v>
      </c>
      <c r="AW231" s="14" t="s">
        <v>32</v>
      </c>
      <c r="AX231" s="14" t="s">
        <v>83</v>
      </c>
      <c r="AY231" s="252" t="s">
        <v>136</v>
      </c>
    </row>
    <row r="232" s="2" customFormat="1" ht="33" customHeight="1">
      <c r="A232" s="38"/>
      <c r="B232" s="39"/>
      <c r="C232" s="218" t="s">
        <v>346</v>
      </c>
      <c r="D232" s="218" t="s">
        <v>139</v>
      </c>
      <c r="E232" s="219" t="s">
        <v>347</v>
      </c>
      <c r="F232" s="220" t="s">
        <v>348</v>
      </c>
      <c r="G232" s="221" t="s">
        <v>142</v>
      </c>
      <c r="H232" s="222">
        <v>120</v>
      </c>
      <c r="I232" s="223"/>
      <c r="J232" s="224">
        <f>ROUND(I232*H232,2)</f>
        <v>0</v>
      </c>
      <c r="K232" s="220" t="s">
        <v>143</v>
      </c>
      <c r="L232" s="44"/>
      <c r="M232" s="225" t="s">
        <v>1</v>
      </c>
      <c r="N232" s="226" t="s">
        <v>41</v>
      </c>
      <c r="O232" s="91"/>
      <c r="P232" s="227">
        <f>O232*H232</f>
        <v>0</v>
      </c>
      <c r="Q232" s="227">
        <v>0.00025999999999999998</v>
      </c>
      <c r="R232" s="227">
        <f>Q232*H232</f>
        <v>0.031199999999999999</v>
      </c>
      <c r="S232" s="227">
        <v>0</v>
      </c>
      <c r="T232" s="228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9" t="s">
        <v>226</v>
      </c>
      <c r="AT232" s="229" t="s">
        <v>139</v>
      </c>
      <c r="AU232" s="229" t="s">
        <v>145</v>
      </c>
      <c r="AY232" s="17" t="s">
        <v>136</v>
      </c>
      <c r="BE232" s="230">
        <f>IF(N232="základní",J232,0)</f>
        <v>0</v>
      </c>
      <c r="BF232" s="230">
        <f>IF(N232="snížená",J232,0)</f>
        <v>0</v>
      </c>
      <c r="BG232" s="230">
        <f>IF(N232="zákl. přenesená",J232,0)</f>
        <v>0</v>
      </c>
      <c r="BH232" s="230">
        <f>IF(N232="sníž. přenesená",J232,0)</f>
        <v>0</v>
      </c>
      <c r="BI232" s="230">
        <f>IF(N232="nulová",J232,0)</f>
        <v>0</v>
      </c>
      <c r="BJ232" s="17" t="s">
        <v>145</v>
      </c>
      <c r="BK232" s="230">
        <f>ROUND(I232*H232,2)</f>
        <v>0</v>
      </c>
      <c r="BL232" s="17" t="s">
        <v>226</v>
      </c>
      <c r="BM232" s="229" t="s">
        <v>349</v>
      </c>
    </row>
    <row r="233" s="2" customFormat="1">
      <c r="A233" s="38"/>
      <c r="B233" s="39"/>
      <c r="C233" s="40"/>
      <c r="D233" s="233" t="s">
        <v>155</v>
      </c>
      <c r="E233" s="40"/>
      <c r="F233" s="253" t="s">
        <v>336</v>
      </c>
      <c r="G233" s="40"/>
      <c r="H233" s="40"/>
      <c r="I233" s="254"/>
      <c r="J233" s="40"/>
      <c r="K233" s="40"/>
      <c r="L233" s="44"/>
      <c r="M233" s="255"/>
      <c r="N233" s="256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155</v>
      </c>
      <c r="AU233" s="17" t="s">
        <v>145</v>
      </c>
    </row>
    <row r="234" s="14" customFormat="1">
      <c r="A234" s="14"/>
      <c r="B234" s="242"/>
      <c r="C234" s="243"/>
      <c r="D234" s="233" t="s">
        <v>147</v>
      </c>
      <c r="E234" s="244" t="s">
        <v>1</v>
      </c>
      <c r="F234" s="245" t="s">
        <v>337</v>
      </c>
      <c r="G234" s="243"/>
      <c r="H234" s="246">
        <v>120</v>
      </c>
      <c r="I234" s="247"/>
      <c r="J234" s="243"/>
      <c r="K234" s="243"/>
      <c r="L234" s="248"/>
      <c r="M234" s="278"/>
      <c r="N234" s="279"/>
      <c r="O234" s="279"/>
      <c r="P234" s="279"/>
      <c r="Q234" s="279"/>
      <c r="R234" s="279"/>
      <c r="S234" s="279"/>
      <c r="T234" s="280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2" t="s">
        <v>147</v>
      </c>
      <c r="AU234" s="252" t="s">
        <v>145</v>
      </c>
      <c r="AV234" s="14" t="s">
        <v>145</v>
      </c>
      <c r="AW234" s="14" t="s">
        <v>32</v>
      </c>
      <c r="AX234" s="14" t="s">
        <v>83</v>
      </c>
      <c r="AY234" s="252" t="s">
        <v>136</v>
      </c>
    </row>
    <row r="235" s="2" customFormat="1" ht="6.96" customHeight="1">
      <c r="A235" s="38"/>
      <c r="B235" s="66"/>
      <c r="C235" s="67"/>
      <c r="D235" s="67"/>
      <c r="E235" s="67"/>
      <c r="F235" s="67"/>
      <c r="G235" s="67"/>
      <c r="H235" s="67"/>
      <c r="I235" s="67"/>
      <c r="J235" s="67"/>
      <c r="K235" s="67"/>
      <c r="L235" s="44"/>
      <c r="M235" s="38"/>
      <c r="O235" s="38"/>
      <c r="P235" s="38"/>
      <c r="Q235" s="38"/>
      <c r="R235" s="38"/>
      <c r="S235" s="38"/>
      <c r="T235" s="38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</row>
  </sheetData>
  <sheetProtection sheet="1" autoFilter="0" formatColumns="0" formatRows="0" objects="1" scenarios="1" spinCount="100000" saltValue="b8vC+U1kkywKabfn2OonAwvizDij34zxx3IhxT2NvZgLgL1F5KmQgTvQbjrOu5460nJXwJujwH5Fe7mvuE3kmQ==" hashValue="BuNMU3PS9I1VfeYlE9Kh6XlfTrvIHZQdy7oeia0u7rI0JnGedLuQa3IQtx9rd2fVW3CBiy5V8vTZpHK0Vb+exA==" algorithmName="SHA-512" password="CC35"/>
  <autoFilter ref="C125:K234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103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DS Benešov - Stavební úpravy dle aktualizace PBŘ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350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23. 7. 2024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31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ROUND((SUM(BE126:BE224)),  2)</f>
        <v>0</v>
      </c>
      <c r="G33" s="38"/>
      <c r="H33" s="38"/>
      <c r="I33" s="155">
        <v>0.20999999999999999</v>
      </c>
      <c r="J33" s="154">
        <f>ROUND(((SUM(BE126:BE224))*I33),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ROUND((SUM(BF126:BF224)),  2)</f>
        <v>0</v>
      </c>
      <c r="G34" s="38"/>
      <c r="H34" s="38"/>
      <c r="I34" s="155">
        <v>0.12</v>
      </c>
      <c r="J34" s="154">
        <f>ROUND(((SUM(BF126:BF224))*I34),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ROUND((SUM(BG126:BG224)),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ROUND((SUM(BH126:BH224)),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ROUND((SUM(BI126:BI224)),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DS Benešov - Stavební úpravy dle aktualizace PBŘ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02 - výměna dveří 2NP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Villaniho 2130</v>
      </c>
      <c r="G89" s="40"/>
      <c r="H89" s="40"/>
      <c r="I89" s="32" t="s">
        <v>22</v>
      </c>
      <c r="J89" s="79" t="str">
        <f>IF(J12="","",J12)</f>
        <v>23. 7. 2024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DS Benešov, příspěvková organizace</v>
      </c>
      <c r="G91" s="40"/>
      <c r="H91" s="40"/>
      <c r="I91" s="32" t="s">
        <v>30</v>
      </c>
      <c r="J91" s="36" t="str">
        <f>E21</f>
        <v>ING. LUBOŠ BRANDEIS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 LUBOŠ BRANDEIS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107</v>
      </c>
      <c r="D94" s="176"/>
      <c r="E94" s="176"/>
      <c r="F94" s="176"/>
      <c r="G94" s="176"/>
      <c r="H94" s="176"/>
      <c r="I94" s="176"/>
      <c r="J94" s="177" t="s">
        <v>108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109</v>
      </c>
      <c r="D96" s="40"/>
      <c r="E96" s="40"/>
      <c r="F96" s="40"/>
      <c r="G96" s="40"/>
      <c r="H96" s="40"/>
      <c r="I96" s="40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110</v>
      </c>
    </row>
    <row r="97" s="9" customFormat="1" ht="24.96" customHeight="1">
      <c r="A97" s="9"/>
      <c r="B97" s="179"/>
      <c r="C97" s="180"/>
      <c r="D97" s="181" t="s">
        <v>111</v>
      </c>
      <c r="E97" s="182"/>
      <c r="F97" s="182"/>
      <c r="G97" s="182"/>
      <c r="H97" s="182"/>
      <c r="I97" s="182"/>
      <c r="J97" s="183">
        <f>J127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112</v>
      </c>
      <c r="E98" s="188"/>
      <c r="F98" s="188"/>
      <c r="G98" s="188"/>
      <c r="H98" s="188"/>
      <c r="I98" s="188"/>
      <c r="J98" s="189">
        <f>J128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113</v>
      </c>
      <c r="E99" s="188"/>
      <c r="F99" s="188"/>
      <c r="G99" s="188"/>
      <c r="H99" s="188"/>
      <c r="I99" s="188"/>
      <c r="J99" s="189">
        <f>J135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114</v>
      </c>
      <c r="E100" s="188"/>
      <c r="F100" s="188"/>
      <c r="G100" s="188"/>
      <c r="H100" s="188"/>
      <c r="I100" s="188"/>
      <c r="J100" s="189">
        <f>J149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115</v>
      </c>
      <c r="E101" s="188"/>
      <c r="F101" s="188"/>
      <c r="G101" s="188"/>
      <c r="H101" s="188"/>
      <c r="I101" s="188"/>
      <c r="J101" s="189">
        <f>J159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116</v>
      </c>
      <c r="E102" s="188"/>
      <c r="F102" s="188"/>
      <c r="G102" s="188"/>
      <c r="H102" s="188"/>
      <c r="I102" s="188"/>
      <c r="J102" s="189">
        <f>J165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9"/>
      <c r="C103" s="180"/>
      <c r="D103" s="181" t="s">
        <v>117</v>
      </c>
      <c r="E103" s="182"/>
      <c r="F103" s="182"/>
      <c r="G103" s="182"/>
      <c r="H103" s="182"/>
      <c r="I103" s="182"/>
      <c r="J103" s="183">
        <f>J168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5"/>
      <c r="C104" s="186"/>
      <c r="D104" s="187" t="s">
        <v>118</v>
      </c>
      <c r="E104" s="188"/>
      <c r="F104" s="188"/>
      <c r="G104" s="188"/>
      <c r="H104" s="188"/>
      <c r="I104" s="188"/>
      <c r="J104" s="189">
        <f>J169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119</v>
      </c>
      <c r="E105" s="188"/>
      <c r="F105" s="188"/>
      <c r="G105" s="188"/>
      <c r="H105" s="188"/>
      <c r="I105" s="188"/>
      <c r="J105" s="189">
        <f>J206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120</v>
      </c>
      <c r="E106" s="188"/>
      <c r="F106" s="188"/>
      <c r="G106" s="188"/>
      <c r="H106" s="188"/>
      <c r="I106" s="188"/>
      <c r="J106" s="189">
        <f>J212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121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74" t="str">
        <f>E7</f>
        <v>DS Benešov - Stavební úpravy dle aktualizace PBŘ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104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E9</f>
        <v>02 - výměna dveří 2NP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>Villaniho 2130</v>
      </c>
      <c r="G120" s="40"/>
      <c r="H120" s="40"/>
      <c r="I120" s="32" t="s">
        <v>22</v>
      </c>
      <c r="J120" s="79" t="str">
        <f>IF(J12="","",J12)</f>
        <v>23. 7. 2024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5.65" customHeight="1">
      <c r="A122" s="38"/>
      <c r="B122" s="39"/>
      <c r="C122" s="32" t="s">
        <v>24</v>
      </c>
      <c r="D122" s="40"/>
      <c r="E122" s="40"/>
      <c r="F122" s="27" t="str">
        <f>E15</f>
        <v>DS Benešov, příspěvková organizace</v>
      </c>
      <c r="G122" s="40"/>
      <c r="H122" s="40"/>
      <c r="I122" s="32" t="s">
        <v>30</v>
      </c>
      <c r="J122" s="36" t="str">
        <f>E21</f>
        <v>ING. LUBOŠ BRANDEIS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25.65" customHeight="1">
      <c r="A123" s="38"/>
      <c r="B123" s="39"/>
      <c r="C123" s="32" t="s">
        <v>28</v>
      </c>
      <c r="D123" s="40"/>
      <c r="E123" s="40"/>
      <c r="F123" s="27" t="str">
        <f>IF(E18="","",E18)</f>
        <v>Vyplň údaj</v>
      </c>
      <c r="G123" s="40"/>
      <c r="H123" s="40"/>
      <c r="I123" s="32" t="s">
        <v>33</v>
      </c>
      <c r="J123" s="36" t="str">
        <f>E24</f>
        <v>ING. LUBOŠ BRANDEIS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91"/>
      <c r="B125" s="192"/>
      <c r="C125" s="193" t="s">
        <v>122</v>
      </c>
      <c r="D125" s="194" t="s">
        <v>60</v>
      </c>
      <c r="E125" s="194" t="s">
        <v>56</v>
      </c>
      <c r="F125" s="194" t="s">
        <v>57</v>
      </c>
      <c r="G125" s="194" t="s">
        <v>123</v>
      </c>
      <c r="H125" s="194" t="s">
        <v>124</v>
      </c>
      <c r="I125" s="194" t="s">
        <v>125</v>
      </c>
      <c r="J125" s="194" t="s">
        <v>108</v>
      </c>
      <c r="K125" s="195" t="s">
        <v>126</v>
      </c>
      <c r="L125" s="196"/>
      <c r="M125" s="100" t="s">
        <v>1</v>
      </c>
      <c r="N125" s="101" t="s">
        <v>39</v>
      </c>
      <c r="O125" s="101" t="s">
        <v>127</v>
      </c>
      <c r="P125" s="101" t="s">
        <v>128</v>
      </c>
      <c r="Q125" s="101" t="s">
        <v>129</v>
      </c>
      <c r="R125" s="101" t="s">
        <v>130</v>
      </c>
      <c r="S125" s="101" t="s">
        <v>131</v>
      </c>
      <c r="T125" s="102" t="s">
        <v>132</v>
      </c>
      <c r="U125" s="191"/>
      <c r="V125" s="191"/>
      <c r="W125" s="191"/>
      <c r="X125" s="191"/>
      <c r="Y125" s="191"/>
      <c r="Z125" s="191"/>
      <c r="AA125" s="191"/>
      <c r="AB125" s="191"/>
      <c r="AC125" s="191"/>
      <c r="AD125" s="191"/>
      <c r="AE125" s="191"/>
    </row>
    <row r="126" s="2" customFormat="1" ht="22.8" customHeight="1">
      <c r="A126" s="38"/>
      <c r="B126" s="39"/>
      <c r="C126" s="107" t="s">
        <v>133</v>
      </c>
      <c r="D126" s="40"/>
      <c r="E126" s="40"/>
      <c r="F126" s="40"/>
      <c r="G126" s="40"/>
      <c r="H126" s="40"/>
      <c r="I126" s="40"/>
      <c r="J126" s="197">
        <f>BK126</f>
        <v>0</v>
      </c>
      <c r="K126" s="40"/>
      <c r="L126" s="44"/>
      <c r="M126" s="103"/>
      <c r="N126" s="198"/>
      <c r="O126" s="104"/>
      <c r="P126" s="199">
        <f>P127+P168</f>
        <v>0</v>
      </c>
      <c r="Q126" s="104"/>
      <c r="R126" s="199">
        <f>R127+R168</f>
        <v>3.6598307999999995</v>
      </c>
      <c r="S126" s="104"/>
      <c r="T126" s="200">
        <f>T127+T168</f>
        <v>1.0298890000000001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74</v>
      </c>
      <c r="AU126" s="17" t="s">
        <v>110</v>
      </c>
      <c r="BK126" s="201">
        <f>BK127+BK168</f>
        <v>0</v>
      </c>
    </row>
    <row r="127" s="12" customFormat="1" ht="25.92" customHeight="1">
      <c r="A127" s="12"/>
      <c r="B127" s="202"/>
      <c r="C127" s="203"/>
      <c r="D127" s="204" t="s">
        <v>74</v>
      </c>
      <c r="E127" s="205" t="s">
        <v>134</v>
      </c>
      <c r="F127" s="205" t="s">
        <v>135</v>
      </c>
      <c r="G127" s="203"/>
      <c r="H127" s="203"/>
      <c r="I127" s="206"/>
      <c r="J127" s="207">
        <f>BK127</f>
        <v>0</v>
      </c>
      <c r="K127" s="203"/>
      <c r="L127" s="208"/>
      <c r="M127" s="209"/>
      <c r="N127" s="210"/>
      <c r="O127" s="210"/>
      <c r="P127" s="211">
        <f>P128+P135+P149+P159+P165</f>
        <v>0</v>
      </c>
      <c r="Q127" s="210"/>
      <c r="R127" s="211">
        <f>R128+R135+R149+R159+R165</f>
        <v>3.4892299999999996</v>
      </c>
      <c r="S127" s="210"/>
      <c r="T127" s="212">
        <f>T128+T135+T149+T159+T165</f>
        <v>0.722889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83</v>
      </c>
      <c r="AT127" s="214" t="s">
        <v>74</v>
      </c>
      <c r="AU127" s="214" t="s">
        <v>75</v>
      </c>
      <c r="AY127" s="213" t="s">
        <v>136</v>
      </c>
      <c r="BK127" s="215">
        <f>BK128+BK135+BK149+BK159+BK165</f>
        <v>0</v>
      </c>
    </row>
    <row r="128" s="12" customFormat="1" ht="22.8" customHeight="1">
      <c r="A128" s="12"/>
      <c r="B128" s="202"/>
      <c r="C128" s="203"/>
      <c r="D128" s="204" t="s">
        <v>74</v>
      </c>
      <c r="E128" s="216" t="s">
        <v>137</v>
      </c>
      <c r="F128" s="216" t="s">
        <v>138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SUM(P129:P134)</f>
        <v>0</v>
      </c>
      <c r="Q128" s="210"/>
      <c r="R128" s="211">
        <f>SUM(R129:R134)</f>
        <v>1.56772</v>
      </c>
      <c r="S128" s="210"/>
      <c r="T128" s="212">
        <f>SUM(T129:T134)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83</v>
      </c>
      <c r="AT128" s="214" t="s">
        <v>74</v>
      </c>
      <c r="AU128" s="214" t="s">
        <v>83</v>
      </c>
      <c r="AY128" s="213" t="s">
        <v>136</v>
      </c>
      <c r="BK128" s="215">
        <f>SUM(BK129:BK134)</f>
        <v>0</v>
      </c>
    </row>
    <row r="129" s="2" customFormat="1" ht="24.15" customHeight="1">
      <c r="A129" s="38"/>
      <c r="B129" s="39"/>
      <c r="C129" s="218" t="s">
        <v>83</v>
      </c>
      <c r="D129" s="218" t="s">
        <v>139</v>
      </c>
      <c r="E129" s="219" t="s">
        <v>351</v>
      </c>
      <c r="F129" s="220" t="s">
        <v>352</v>
      </c>
      <c r="G129" s="221" t="s">
        <v>142</v>
      </c>
      <c r="H129" s="222">
        <v>10</v>
      </c>
      <c r="I129" s="223"/>
      <c r="J129" s="224">
        <f>ROUND(I129*H129,2)</f>
        <v>0</v>
      </c>
      <c r="K129" s="220" t="s">
        <v>143</v>
      </c>
      <c r="L129" s="44"/>
      <c r="M129" s="225" t="s">
        <v>1</v>
      </c>
      <c r="N129" s="226" t="s">
        <v>41</v>
      </c>
      <c r="O129" s="91"/>
      <c r="P129" s="227">
        <f>O129*H129</f>
        <v>0</v>
      </c>
      <c r="Q129" s="227">
        <v>0.061719999999999997</v>
      </c>
      <c r="R129" s="227">
        <f>Q129*H129</f>
        <v>0.61719999999999997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144</v>
      </c>
      <c r="AT129" s="229" t="s">
        <v>139</v>
      </c>
      <c r="AU129" s="229" t="s">
        <v>145</v>
      </c>
      <c r="AY129" s="17" t="s">
        <v>136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145</v>
      </c>
      <c r="BK129" s="230">
        <f>ROUND(I129*H129,2)</f>
        <v>0</v>
      </c>
      <c r="BL129" s="17" t="s">
        <v>144</v>
      </c>
      <c r="BM129" s="229" t="s">
        <v>353</v>
      </c>
    </row>
    <row r="130" s="13" customFormat="1">
      <c r="A130" s="13"/>
      <c r="B130" s="231"/>
      <c r="C130" s="232"/>
      <c r="D130" s="233" t="s">
        <v>147</v>
      </c>
      <c r="E130" s="234" t="s">
        <v>1</v>
      </c>
      <c r="F130" s="235" t="s">
        <v>354</v>
      </c>
      <c r="G130" s="232"/>
      <c r="H130" s="234" t="s">
        <v>1</v>
      </c>
      <c r="I130" s="236"/>
      <c r="J130" s="232"/>
      <c r="K130" s="232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147</v>
      </c>
      <c r="AU130" s="241" t="s">
        <v>145</v>
      </c>
      <c r="AV130" s="13" t="s">
        <v>83</v>
      </c>
      <c r="AW130" s="13" t="s">
        <v>32</v>
      </c>
      <c r="AX130" s="13" t="s">
        <v>75</v>
      </c>
      <c r="AY130" s="241" t="s">
        <v>136</v>
      </c>
    </row>
    <row r="131" s="14" customFormat="1">
      <c r="A131" s="14"/>
      <c r="B131" s="242"/>
      <c r="C131" s="243"/>
      <c r="D131" s="233" t="s">
        <v>147</v>
      </c>
      <c r="E131" s="244" t="s">
        <v>1</v>
      </c>
      <c r="F131" s="245" t="s">
        <v>194</v>
      </c>
      <c r="G131" s="243"/>
      <c r="H131" s="246">
        <v>10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2" t="s">
        <v>147</v>
      </c>
      <c r="AU131" s="252" t="s">
        <v>145</v>
      </c>
      <c r="AV131" s="14" t="s">
        <v>145</v>
      </c>
      <c r="AW131" s="14" t="s">
        <v>32</v>
      </c>
      <c r="AX131" s="14" t="s">
        <v>83</v>
      </c>
      <c r="AY131" s="252" t="s">
        <v>136</v>
      </c>
    </row>
    <row r="132" s="2" customFormat="1" ht="24.15" customHeight="1">
      <c r="A132" s="38"/>
      <c r="B132" s="39"/>
      <c r="C132" s="218" t="s">
        <v>145</v>
      </c>
      <c r="D132" s="218" t="s">
        <v>139</v>
      </c>
      <c r="E132" s="219" t="s">
        <v>140</v>
      </c>
      <c r="F132" s="220" t="s">
        <v>141</v>
      </c>
      <c r="G132" s="221" t="s">
        <v>142</v>
      </c>
      <c r="H132" s="222">
        <v>12</v>
      </c>
      <c r="I132" s="223"/>
      <c r="J132" s="224">
        <f>ROUND(I132*H132,2)</f>
        <v>0</v>
      </c>
      <c r="K132" s="220" t="s">
        <v>143</v>
      </c>
      <c r="L132" s="44"/>
      <c r="M132" s="225" t="s">
        <v>1</v>
      </c>
      <c r="N132" s="226" t="s">
        <v>41</v>
      </c>
      <c r="O132" s="91"/>
      <c r="P132" s="227">
        <f>O132*H132</f>
        <v>0</v>
      </c>
      <c r="Q132" s="227">
        <v>0.079210000000000003</v>
      </c>
      <c r="R132" s="227">
        <f>Q132*H132</f>
        <v>0.95052000000000003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144</v>
      </c>
      <c r="AT132" s="229" t="s">
        <v>139</v>
      </c>
      <c r="AU132" s="229" t="s">
        <v>145</v>
      </c>
      <c r="AY132" s="17" t="s">
        <v>136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145</v>
      </c>
      <c r="BK132" s="230">
        <f>ROUND(I132*H132,2)</f>
        <v>0</v>
      </c>
      <c r="BL132" s="17" t="s">
        <v>144</v>
      </c>
      <c r="BM132" s="229" t="s">
        <v>355</v>
      </c>
    </row>
    <row r="133" s="13" customFormat="1">
      <c r="A133" s="13"/>
      <c r="B133" s="231"/>
      <c r="C133" s="232"/>
      <c r="D133" s="233" t="s">
        <v>147</v>
      </c>
      <c r="E133" s="234" t="s">
        <v>1</v>
      </c>
      <c r="F133" s="235" t="s">
        <v>356</v>
      </c>
      <c r="G133" s="232"/>
      <c r="H133" s="234" t="s">
        <v>1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147</v>
      </c>
      <c r="AU133" s="241" t="s">
        <v>145</v>
      </c>
      <c r="AV133" s="13" t="s">
        <v>83</v>
      </c>
      <c r="AW133" s="13" t="s">
        <v>32</v>
      </c>
      <c r="AX133" s="13" t="s">
        <v>75</v>
      </c>
      <c r="AY133" s="241" t="s">
        <v>136</v>
      </c>
    </row>
    <row r="134" s="14" customFormat="1">
      <c r="A134" s="14"/>
      <c r="B134" s="242"/>
      <c r="C134" s="243"/>
      <c r="D134" s="233" t="s">
        <v>147</v>
      </c>
      <c r="E134" s="244" t="s">
        <v>1</v>
      </c>
      <c r="F134" s="245" t="s">
        <v>8</v>
      </c>
      <c r="G134" s="243"/>
      <c r="H134" s="246">
        <v>12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2" t="s">
        <v>147</v>
      </c>
      <c r="AU134" s="252" t="s">
        <v>145</v>
      </c>
      <c r="AV134" s="14" t="s">
        <v>145</v>
      </c>
      <c r="AW134" s="14" t="s">
        <v>32</v>
      </c>
      <c r="AX134" s="14" t="s">
        <v>83</v>
      </c>
      <c r="AY134" s="252" t="s">
        <v>136</v>
      </c>
    </row>
    <row r="135" s="12" customFormat="1" ht="22.8" customHeight="1">
      <c r="A135" s="12"/>
      <c r="B135" s="202"/>
      <c r="C135" s="203"/>
      <c r="D135" s="204" t="s">
        <v>74</v>
      </c>
      <c r="E135" s="216" t="s">
        <v>150</v>
      </c>
      <c r="F135" s="216" t="s">
        <v>151</v>
      </c>
      <c r="G135" s="203"/>
      <c r="H135" s="203"/>
      <c r="I135" s="206"/>
      <c r="J135" s="217">
        <f>BK135</f>
        <v>0</v>
      </c>
      <c r="K135" s="203"/>
      <c r="L135" s="208"/>
      <c r="M135" s="209"/>
      <c r="N135" s="210"/>
      <c r="O135" s="210"/>
      <c r="P135" s="211">
        <f>SUM(P136:P148)</f>
        <v>0</v>
      </c>
      <c r="Q135" s="210"/>
      <c r="R135" s="211">
        <f>SUM(R136:R148)</f>
        <v>1.9155099999999998</v>
      </c>
      <c r="S135" s="210"/>
      <c r="T135" s="212">
        <f>SUM(T136:T148)</f>
        <v>0.0024600000000000004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3" t="s">
        <v>83</v>
      </c>
      <c r="AT135" s="214" t="s">
        <v>74</v>
      </c>
      <c r="AU135" s="214" t="s">
        <v>83</v>
      </c>
      <c r="AY135" s="213" t="s">
        <v>136</v>
      </c>
      <c r="BK135" s="215">
        <f>SUM(BK136:BK148)</f>
        <v>0</v>
      </c>
    </row>
    <row r="136" s="2" customFormat="1" ht="24.15" customHeight="1">
      <c r="A136" s="38"/>
      <c r="B136" s="39"/>
      <c r="C136" s="218" t="s">
        <v>137</v>
      </c>
      <c r="D136" s="218" t="s">
        <v>139</v>
      </c>
      <c r="E136" s="219" t="s">
        <v>152</v>
      </c>
      <c r="F136" s="220" t="s">
        <v>153</v>
      </c>
      <c r="G136" s="221" t="s">
        <v>142</v>
      </c>
      <c r="H136" s="222">
        <v>50</v>
      </c>
      <c r="I136" s="223"/>
      <c r="J136" s="224">
        <f>ROUND(I136*H136,2)</f>
        <v>0</v>
      </c>
      <c r="K136" s="220" t="s">
        <v>143</v>
      </c>
      <c r="L136" s="44"/>
      <c r="M136" s="225" t="s">
        <v>1</v>
      </c>
      <c r="N136" s="226" t="s">
        <v>41</v>
      </c>
      <c r="O136" s="91"/>
      <c r="P136" s="227">
        <f>O136*H136</f>
        <v>0</v>
      </c>
      <c r="Q136" s="227">
        <v>0.00025999999999999998</v>
      </c>
      <c r="R136" s="227">
        <f>Q136*H136</f>
        <v>0.012999999999999999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144</v>
      </c>
      <c r="AT136" s="229" t="s">
        <v>139</v>
      </c>
      <c r="AU136" s="229" t="s">
        <v>145</v>
      </c>
      <c r="AY136" s="17" t="s">
        <v>136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145</v>
      </c>
      <c r="BK136" s="230">
        <f>ROUND(I136*H136,2)</f>
        <v>0</v>
      </c>
      <c r="BL136" s="17" t="s">
        <v>144</v>
      </c>
      <c r="BM136" s="229" t="s">
        <v>357</v>
      </c>
    </row>
    <row r="137" s="2" customFormat="1">
      <c r="A137" s="38"/>
      <c r="B137" s="39"/>
      <c r="C137" s="40"/>
      <c r="D137" s="233" t="s">
        <v>155</v>
      </c>
      <c r="E137" s="40"/>
      <c r="F137" s="253" t="s">
        <v>156</v>
      </c>
      <c r="G137" s="40"/>
      <c r="H137" s="40"/>
      <c r="I137" s="254"/>
      <c r="J137" s="40"/>
      <c r="K137" s="40"/>
      <c r="L137" s="44"/>
      <c r="M137" s="255"/>
      <c r="N137" s="256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155</v>
      </c>
      <c r="AU137" s="17" t="s">
        <v>145</v>
      </c>
    </row>
    <row r="138" s="14" customFormat="1">
      <c r="A138" s="14"/>
      <c r="B138" s="242"/>
      <c r="C138" s="243"/>
      <c r="D138" s="233" t="s">
        <v>147</v>
      </c>
      <c r="E138" s="244" t="s">
        <v>1</v>
      </c>
      <c r="F138" s="245" t="s">
        <v>358</v>
      </c>
      <c r="G138" s="243"/>
      <c r="H138" s="246">
        <v>50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2" t="s">
        <v>147</v>
      </c>
      <c r="AU138" s="252" t="s">
        <v>145</v>
      </c>
      <c r="AV138" s="14" t="s">
        <v>145</v>
      </c>
      <c r="AW138" s="14" t="s">
        <v>32</v>
      </c>
      <c r="AX138" s="14" t="s">
        <v>83</v>
      </c>
      <c r="AY138" s="252" t="s">
        <v>136</v>
      </c>
    </row>
    <row r="139" s="2" customFormat="1" ht="21.75" customHeight="1">
      <c r="A139" s="38"/>
      <c r="B139" s="39"/>
      <c r="C139" s="218" t="s">
        <v>144</v>
      </c>
      <c r="D139" s="218" t="s">
        <v>139</v>
      </c>
      <c r="E139" s="219" t="s">
        <v>158</v>
      </c>
      <c r="F139" s="220" t="s">
        <v>159</v>
      </c>
      <c r="G139" s="221" t="s">
        <v>142</v>
      </c>
      <c r="H139" s="222">
        <v>50</v>
      </c>
      <c r="I139" s="223"/>
      <c r="J139" s="224">
        <f>ROUND(I139*H139,2)</f>
        <v>0</v>
      </c>
      <c r="K139" s="220" t="s">
        <v>143</v>
      </c>
      <c r="L139" s="44"/>
      <c r="M139" s="225" t="s">
        <v>1</v>
      </c>
      <c r="N139" s="226" t="s">
        <v>41</v>
      </c>
      <c r="O139" s="91"/>
      <c r="P139" s="227">
        <f>O139*H139</f>
        <v>0</v>
      </c>
      <c r="Q139" s="227">
        <v>0.0043800000000000002</v>
      </c>
      <c r="R139" s="227">
        <f>Q139*H139</f>
        <v>0.219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144</v>
      </c>
      <c r="AT139" s="229" t="s">
        <v>139</v>
      </c>
      <c r="AU139" s="229" t="s">
        <v>145</v>
      </c>
      <c r="AY139" s="17" t="s">
        <v>136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145</v>
      </c>
      <c r="BK139" s="230">
        <f>ROUND(I139*H139,2)</f>
        <v>0</v>
      </c>
      <c r="BL139" s="17" t="s">
        <v>144</v>
      </c>
      <c r="BM139" s="229" t="s">
        <v>359</v>
      </c>
    </row>
    <row r="140" s="2" customFormat="1">
      <c r="A140" s="38"/>
      <c r="B140" s="39"/>
      <c r="C140" s="40"/>
      <c r="D140" s="233" t="s">
        <v>155</v>
      </c>
      <c r="E140" s="40"/>
      <c r="F140" s="253" t="s">
        <v>156</v>
      </c>
      <c r="G140" s="40"/>
      <c r="H140" s="40"/>
      <c r="I140" s="254"/>
      <c r="J140" s="40"/>
      <c r="K140" s="40"/>
      <c r="L140" s="44"/>
      <c r="M140" s="255"/>
      <c r="N140" s="256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155</v>
      </c>
      <c r="AU140" s="17" t="s">
        <v>145</v>
      </c>
    </row>
    <row r="141" s="14" customFormat="1">
      <c r="A141" s="14"/>
      <c r="B141" s="242"/>
      <c r="C141" s="243"/>
      <c r="D141" s="233" t="s">
        <v>147</v>
      </c>
      <c r="E141" s="244" t="s">
        <v>1</v>
      </c>
      <c r="F141" s="245" t="s">
        <v>358</v>
      </c>
      <c r="G141" s="243"/>
      <c r="H141" s="246">
        <v>50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147</v>
      </c>
      <c r="AU141" s="252" t="s">
        <v>145</v>
      </c>
      <c r="AV141" s="14" t="s">
        <v>145</v>
      </c>
      <c r="AW141" s="14" t="s">
        <v>32</v>
      </c>
      <c r="AX141" s="14" t="s">
        <v>83</v>
      </c>
      <c r="AY141" s="252" t="s">
        <v>136</v>
      </c>
    </row>
    <row r="142" s="2" customFormat="1" ht="24.15" customHeight="1">
      <c r="A142" s="38"/>
      <c r="B142" s="39"/>
      <c r="C142" s="218" t="s">
        <v>164</v>
      </c>
      <c r="D142" s="218" t="s">
        <v>139</v>
      </c>
      <c r="E142" s="219" t="s">
        <v>161</v>
      </c>
      <c r="F142" s="220" t="s">
        <v>162</v>
      </c>
      <c r="G142" s="221" t="s">
        <v>142</v>
      </c>
      <c r="H142" s="222">
        <v>50</v>
      </c>
      <c r="I142" s="223"/>
      <c r="J142" s="224">
        <f>ROUND(I142*H142,2)</f>
        <v>0</v>
      </c>
      <c r="K142" s="220" t="s">
        <v>143</v>
      </c>
      <c r="L142" s="44"/>
      <c r="M142" s="225" t="s">
        <v>1</v>
      </c>
      <c r="N142" s="226" t="s">
        <v>41</v>
      </c>
      <c r="O142" s="91"/>
      <c r="P142" s="227">
        <f>O142*H142</f>
        <v>0</v>
      </c>
      <c r="Q142" s="227">
        <v>0.033579999999999999</v>
      </c>
      <c r="R142" s="227">
        <f>Q142*H142</f>
        <v>1.6789999999999998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144</v>
      </c>
      <c r="AT142" s="229" t="s">
        <v>139</v>
      </c>
      <c r="AU142" s="229" t="s">
        <v>145</v>
      </c>
      <c r="AY142" s="17" t="s">
        <v>136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145</v>
      </c>
      <c r="BK142" s="230">
        <f>ROUND(I142*H142,2)</f>
        <v>0</v>
      </c>
      <c r="BL142" s="17" t="s">
        <v>144</v>
      </c>
      <c r="BM142" s="229" t="s">
        <v>360</v>
      </c>
    </row>
    <row r="143" s="2" customFormat="1">
      <c r="A143" s="38"/>
      <c r="B143" s="39"/>
      <c r="C143" s="40"/>
      <c r="D143" s="233" t="s">
        <v>155</v>
      </c>
      <c r="E143" s="40"/>
      <c r="F143" s="253" t="s">
        <v>156</v>
      </c>
      <c r="G143" s="40"/>
      <c r="H143" s="40"/>
      <c r="I143" s="254"/>
      <c r="J143" s="40"/>
      <c r="K143" s="40"/>
      <c r="L143" s="44"/>
      <c r="M143" s="255"/>
      <c r="N143" s="256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155</v>
      </c>
      <c r="AU143" s="17" t="s">
        <v>145</v>
      </c>
    </row>
    <row r="144" s="14" customFormat="1">
      <c r="A144" s="14"/>
      <c r="B144" s="242"/>
      <c r="C144" s="243"/>
      <c r="D144" s="233" t="s">
        <v>147</v>
      </c>
      <c r="E144" s="244" t="s">
        <v>1</v>
      </c>
      <c r="F144" s="245" t="s">
        <v>358</v>
      </c>
      <c r="G144" s="243"/>
      <c r="H144" s="246">
        <v>50</v>
      </c>
      <c r="I144" s="247"/>
      <c r="J144" s="243"/>
      <c r="K144" s="243"/>
      <c r="L144" s="248"/>
      <c r="M144" s="249"/>
      <c r="N144" s="250"/>
      <c r="O144" s="250"/>
      <c r="P144" s="250"/>
      <c r="Q144" s="250"/>
      <c r="R144" s="250"/>
      <c r="S144" s="250"/>
      <c r="T144" s="25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2" t="s">
        <v>147</v>
      </c>
      <c r="AU144" s="252" t="s">
        <v>145</v>
      </c>
      <c r="AV144" s="14" t="s">
        <v>145</v>
      </c>
      <c r="AW144" s="14" t="s">
        <v>32</v>
      </c>
      <c r="AX144" s="14" t="s">
        <v>83</v>
      </c>
      <c r="AY144" s="252" t="s">
        <v>136</v>
      </c>
    </row>
    <row r="145" s="2" customFormat="1" ht="37.8" customHeight="1">
      <c r="A145" s="38"/>
      <c r="B145" s="39"/>
      <c r="C145" s="218" t="s">
        <v>150</v>
      </c>
      <c r="D145" s="218" t="s">
        <v>139</v>
      </c>
      <c r="E145" s="219" t="s">
        <v>165</v>
      </c>
      <c r="F145" s="220" t="s">
        <v>166</v>
      </c>
      <c r="G145" s="221" t="s">
        <v>142</v>
      </c>
      <c r="H145" s="222">
        <v>40</v>
      </c>
      <c r="I145" s="223"/>
      <c r="J145" s="224">
        <f>ROUND(I145*H145,2)</f>
        <v>0</v>
      </c>
      <c r="K145" s="220" t="s">
        <v>1</v>
      </c>
      <c r="L145" s="44"/>
      <c r="M145" s="225" t="s">
        <v>1</v>
      </c>
      <c r="N145" s="226" t="s">
        <v>41</v>
      </c>
      <c r="O145" s="91"/>
      <c r="P145" s="227">
        <f>O145*H145</f>
        <v>0</v>
      </c>
      <c r="Q145" s="227">
        <v>0.00011</v>
      </c>
      <c r="R145" s="227">
        <f>Q145*H145</f>
        <v>0.0044000000000000003</v>
      </c>
      <c r="S145" s="227">
        <v>6.0000000000000002E-05</v>
      </c>
      <c r="T145" s="228">
        <f>S145*H145</f>
        <v>0.0024000000000000002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144</v>
      </c>
      <c r="AT145" s="229" t="s">
        <v>139</v>
      </c>
      <c r="AU145" s="229" t="s">
        <v>145</v>
      </c>
      <c r="AY145" s="17" t="s">
        <v>136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145</v>
      </c>
      <c r="BK145" s="230">
        <f>ROUND(I145*H145,2)</f>
        <v>0</v>
      </c>
      <c r="BL145" s="17" t="s">
        <v>144</v>
      </c>
      <c r="BM145" s="229" t="s">
        <v>361</v>
      </c>
    </row>
    <row r="146" s="14" customFormat="1">
      <c r="A146" s="14"/>
      <c r="B146" s="242"/>
      <c r="C146" s="243"/>
      <c r="D146" s="233" t="s">
        <v>147</v>
      </c>
      <c r="E146" s="244" t="s">
        <v>1</v>
      </c>
      <c r="F146" s="245" t="s">
        <v>342</v>
      </c>
      <c r="G146" s="243"/>
      <c r="H146" s="246">
        <v>40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2" t="s">
        <v>147</v>
      </c>
      <c r="AU146" s="252" t="s">
        <v>145</v>
      </c>
      <c r="AV146" s="14" t="s">
        <v>145</v>
      </c>
      <c r="AW146" s="14" t="s">
        <v>32</v>
      </c>
      <c r="AX146" s="14" t="s">
        <v>83</v>
      </c>
      <c r="AY146" s="252" t="s">
        <v>136</v>
      </c>
    </row>
    <row r="147" s="2" customFormat="1" ht="24.15" customHeight="1">
      <c r="A147" s="38"/>
      <c r="B147" s="39"/>
      <c r="C147" s="218" t="s">
        <v>175</v>
      </c>
      <c r="D147" s="218" t="s">
        <v>139</v>
      </c>
      <c r="E147" s="219" t="s">
        <v>169</v>
      </c>
      <c r="F147" s="220" t="s">
        <v>362</v>
      </c>
      <c r="G147" s="221" t="s">
        <v>171</v>
      </c>
      <c r="H147" s="222">
        <v>1</v>
      </c>
      <c r="I147" s="223"/>
      <c r="J147" s="224">
        <f>ROUND(I147*H147,2)</f>
        <v>0</v>
      </c>
      <c r="K147" s="220" t="s">
        <v>1</v>
      </c>
      <c r="L147" s="44"/>
      <c r="M147" s="225" t="s">
        <v>1</v>
      </c>
      <c r="N147" s="226" t="s">
        <v>41</v>
      </c>
      <c r="O147" s="91"/>
      <c r="P147" s="227">
        <f>O147*H147</f>
        <v>0</v>
      </c>
      <c r="Q147" s="227">
        <v>0.00011</v>
      </c>
      <c r="R147" s="227">
        <f>Q147*H147</f>
        <v>0.00011</v>
      </c>
      <c r="S147" s="227">
        <v>6.0000000000000002E-05</v>
      </c>
      <c r="T147" s="228">
        <f>S147*H147</f>
        <v>6.0000000000000002E-05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144</v>
      </c>
      <c r="AT147" s="229" t="s">
        <v>139</v>
      </c>
      <c r="AU147" s="229" t="s">
        <v>145</v>
      </c>
      <c r="AY147" s="17" t="s">
        <v>136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145</v>
      </c>
      <c r="BK147" s="230">
        <f>ROUND(I147*H147,2)</f>
        <v>0</v>
      </c>
      <c r="BL147" s="17" t="s">
        <v>144</v>
      </c>
      <c r="BM147" s="229" t="s">
        <v>363</v>
      </c>
    </row>
    <row r="148" s="14" customFormat="1">
      <c r="A148" s="14"/>
      <c r="B148" s="242"/>
      <c r="C148" s="243"/>
      <c r="D148" s="233" t="s">
        <v>147</v>
      </c>
      <c r="E148" s="244" t="s">
        <v>1</v>
      </c>
      <c r="F148" s="245" t="s">
        <v>83</v>
      </c>
      <c r="G148" s="243"/>
      <c r="H148" s="246">
        <v>1</v>
      </c>
      <c r="I148" s="247"/>
      <c r="J148" s="243"/>
      <c r="K148" s="243"/>
      <c r="L148" s="248"/>
      <c r="M148" s="249"/>
      <c r="N148" s="250"/>
      <c r="O148" s="250"/>
      <c r="P148" s="250"/>
      <c r="Q148" s="250"/>
      <c r="R148" s="250"/>
      <c r="S148" s="250"/>
      <c r="T148" s="25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2" t="s">
        <v>147</v>
      </c>
      <c r="AU148" s="252" t="s">
        <v>145</v>
      </c>
      <c r="AV148" s="14" t="s">
        <v>145</v>
      </c>
      <c r="AW148" s="14" t="s">
        <v>32</v>
      </c>
      <c r="AX148" s="14" t="s">
        <v>83</v>
      </c>
      <c r="AY148" s="252" t="s">
        <v>136</v>
      </c>
    </row>
    <row r="149" s="12" customFormat="1" ht="22.8" customHeight="1">
      <c r="A149" s="12"/>
      <c r="B149" s="202"/>
      <c r="C149" s="203"/>
      <c r="D149" s="204" t="s">
        <v>74</v>
      </c>
      <c r="E149" s="216" t="s">
        <v>173</v>
      </c>
      <c r="F149" s="216" t="s">
        <v>174</v>
      </c>
      <c r="G149" s="203"/>
      <c r="H149" s="203"/>
      <c r="I149" s="206"/>
      <c r="J149" s="217">
        <f>BK149</f>
        <v>0</v>
      </c>
      <c r="K149" s="203"/>
      <c r="L149" s="208"/>
      <c r="M149" s="209"/>
      <c r="N149" s="210"/>
      <c r="O149" s="210"/>
      <c r="P149" s="211">
        <f>SUM(P150:P158)</f>
        <v>0</v>
      </c>
      <c r="Q149" s="210"/>
      <c r="R149" s="211">
        <f>SUM(R150:R158)</f>
        <v>0.0060000000000000001</v>
      </c>
      <c r="S149" s="210"/>
      <c r="T149" s="212">
        <f>SUM(T150:T158)</f>
        <v>0.72042899999999999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3" t="s">
        <v>83</v>
      </c>
      <c r="AT149" s="214" t="s">
        <v>74</v>
      </c>
      <c r="AU149" s="214" t="s">
        <v>83</v>
      </c>
      <c r="AY149" s="213" t="s">
        <v>136</v>
      </c>
      <c r="BK149" s="215">
        <f>SUM(BK150:BK158)</f>
        <v>0</v>
      </c>
    </row>
    <row r="150" s="2" customFormat="1" ht="24.15" customHeight="1">
      <c r="A150" s="38"/>
      <c r="B150" s="39"/>
      <c r="C150" s="218" t="s">
        <v>179</v>
      </c>
      <c r="D150" s="218" t="s">
        <v>139</v>
      </c>
      <c r="E150" s="219" t="s">
        <v>176</v>
      </c>
      <c r="F150" s="220" t="s">
        <v>177</v>
      </c>
      <c r="G150" s="221" t="s">
        <v>142</v>
      </c>
      <c r="H150" s="222">
        <v>150</v>
      </c>
      <c r="I150" s="223"/>
      <c r="J150" s="224">
        <f>ROUND(I150*H150,2)</f>
        <v>0</v>
      </c>
      <c r="K150" s="220" t="s">
        <v>143</v>
      </c>
      <c r="L150" s="44"/>
      <c r="M150" s="225" t="s">
        <v>1</v>
      </c>
      <c r="N150" s="226" t="s">
        <v>41</v>
      </c>
      <c r="O150" s="91"/>
      <c r="P150" s="227">
        <f>O150*H150</f>
        <v>0</v>
      </c>
      <c r="Q150" s="227">
        <v>4.0000000000000003E-05</v>
      </c>
      <c r="R150" s="227">
        <f>Q150*H150</f>
        <v>0.0060000000000000001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144</v>
      </c>
      <c r="AT150" s="229" t="s">
        <v>139</v>
      </c>
      <c r="AU150" s="229" t="s">
        <v>145</v>
      </c>
      <c r="AY150" s="17" t="s">
        <v>136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145</v>
      </c>
      <c r="BK150" s="230">
        <f>ROUND(I150*H150,2)</f>
        <v>0</v>
      </c>
      <c r="BL150" s="17" t="s">
        <v>144</v>
      </c>
      <c r="BM150" s="229" t="s">
        <v>364</v>
      </c>
    </row>
    <row r="151" s="2" customFormat="1" ht="21.75" customHeight="1">
      <c r="A151" s="38"/>
      <c r="B151" s="39"/>
      <c r="C151" s="218" t="s">
        <v>173</v>
      </c>
      <c r="D151" s="218" t="s">
        <v>139</v>
      </c>
      <c r="E151" s="219" t="s">
        <v>180</v>
      </c>
      <c r="F151" s="220" t="s">
        <v>181</v>
      </c>
      <c r="G151" s="221" t="s">
        <v>142</v>
      </c>
      <c r="H151" s="222">
        <v>7.6829999999999998</v>
      </c>
      <c r="I151" s="223"/>
      <c r="J151" s="224">
        <f>ROUND(I151*H151,2)</f>
        <v>0</v>
      </c>
      <c r="K151" s="220" t="s">
        <v>143</v>
      </c>
      <c r="L151" s="44"/>
      <c r="M151" s="225" t="s">
        <v>1</v>
      </c>
      <c r="N151" s="226" t="s">
        <v>41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0.075999999999999998</v>
      </c>
      <c r="T151" s="228">
        <f>S151*H151</f>
        <v>0.58390799999999998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144</v>
      </c>
      <c r="AT151" s="229" t="s">
        <v>139</v>
      </c>
      <c r="AU151" s="229" t="s">
        <v>145</v>
      </c>
      <c r="AY151" s="17" t="s">
        <v>136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145</v>
      </c>
      <c r="BK151" s="230">
        <f>ROUND(I151*H151,2)</f>
        <v>0</v>
      </c>
      <c r="BL151" s="17" t="s">
        <v>144</v>
      </c>
      <c r="BM151" s="229" t="s">
        <v>365</v>
      </c>
    </row>
    <row r="152" s="14" customFormat="1">
      <c r="A152" s="14"/>
      <c r="B152" s="242"/>
      <c r="C152" s="243"/>
      <c r="D152" s="233" t="s">
        <v>147</v>
      </c>
      <c r="E152" s="244" t="s">
        <v>1</v>
      </c>
      <c r="F152" s="245" t="s">
        <v>366</v>
      </c>
      <c r="G152" s="243"/>
      <c r="H152" s="246">
        <v>3.5459999999999998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2" t="s">
        <v>147</v>
      </c>
      <c r="AU152" s="252" t="s">
        <v>145</v>
      </c>
      <c r="AV152" s="14" t="s">
        <v>145</v>
      </c>
      <c r="AW152" s="14" t="s">
        <v>32</v>
      </c>
      <c r="AX152" s="14" t="s">
        <v>75</v>
      </c>
      <c r="AY152" s="252" t="s">
        <v>136</v>
      </c>
    </row>
    <row r="153" s="14" customFormat="1">
      <c r="A153" s="14"/>
      <c r="B153" s="242"/>
      <c r="C153" s="243"/>
      <c r="D153" s="233" t="s">
        <v>147</v>
      </c>
      <c r="E153" s="244" t="s">
        <v>1</v>
      </c>
      <c r="F153" s="245" t="s">
        <v>367</v>
      </c>
      <c r="G153" s="243"/>
      <c r="H153" s="246">
        <v>1.1819999999999999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2" t="s">
        <v>147</v>
      </c>
      <c r="AU153" s="252" t="s">
        <v>145</v>
      </c>
      <c r="AV153" s="14" t="s">
        <v>145</v>
      </c>
      <c r="AW153" s="14" t="s">
        <v>32</v>
      </c>
      <c r="AX153" s="14" t="s">
        <v>75</v>
      </c>
      <c r="AY153" s="252" t="s">
        <v>136</v>
      </c>
    </row>
    <row r="154" s="14" customFormat="1">
      <c r="A154" s="14"/>
      <c r="B154" s="242"/>
      <c r="C154" s="243"/>
      <c r="D154" s="233" t="s">
        <v>147</v>
      </c>
      <c r="E154" s="244" t="s">
        <v>1</v>
      </c>
      <c r="F154" s="245" t="s">
        <v>368</v>
      </c>
      <c r="G154" s="243"/>
      <c r="H154" s="246">
        <v>1.379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2" t="s">
        <v>147</v>
      </c>
      <c r="AU154" s="252" t="s">
        <v>145</v>
      </c>
      <c r="AV154" s="14" t="s">
        <v>145</v>
      </c>
      <c r="AW154" s="14" t="s">
        <v>32</v>
      </c>
      <c r="AX154" s="14" t="s">
        <v>75</v>
      </c>
      <c r="AY154" s="252" t="s">
        <v>136</v>
      </c>
    </row>
    <row r="155" s="14" customFormat="1">
      <c r="A155" s="14"/>
      <c r="B155" s="242"/>
      <c r="C155" s="243"/>
      <c r="D155" s="233" t="s">
        <v>147</v>
      </c>
      <c r="E155" s="244" t="s">
        <v>1</v>
      </c>
      <c r="F155" s="245" t="s">
        <v>369</v>
      </c>
      <c r="G155" s="243"/>
      <c r="H155" s="246">
        <v>1.5760000000000001</v>
      </c>
      <c r="I155" s="247"/>
      <c r="J155" s="243"/>
      <c r="K155" s="243"/>
      <c r="L155" s="248"/>
      <c r="M155" s="249"/>
      <c r="N155" s="250"/>
      <c r="O155" s="250"/>
      <c r="P155" s="250"/>
      <c r="Q155" s="250"/>
      <c r="R155" s="250"/>
      <c r="S155" s="250"/>
      <c r="T155" s="25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2" t="s">
        <v>147</v>
      </c>
      <c r="AU155" s="252" t="s">
        <v>145</v>
      </c>
      <c r="AV155" s="14" t="s">
        <v>145</v>
      </c>
      <c r="AW155" s="14" t="s">
        <v>32</v>
      </c>
      <c r="AX155" s="14" t="s">
        <v>75</v>
      </c>
      <c r="AY155" s="252" t="s">
        <v>136</v>
      </c>
    </row>
    <row r="156" s="15" customFormat="1">
      <c r="A156" s="15"/>
      <c r="B156" s="257"/>
      <c r="C156" s="258"/>
      <c r="D156" s="233" t="s">
        <v>147</v>
      </c>
      <c r="E156" s="259" t="s">
        <v>1</v>
      </c>
      <c r="F156" s="260" t="s">
        <v>185</v>
      </c>
      <c r="G156" s="258"/>
      <c r="H156" s="261">
        <v>7.6829999999999998</v>
      </c>
      <c r="I156" s="262"/>
      <c r="J156" s="258"/>
      <c r="K156" s="258"/>
      <c r="L156" s="263"/>
      <c r="M156" s="264"/>
      <c r="N156" s="265"/>
      <c r="O156" s="265"/>
      <c r="P156" s="265"/>
      <c r="Q156" s="265"/>
      <c r="R156" s="265"/>
      <c r="S156" s="265"/>
      <c r="T156" s="266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7" t="s">
        <v>147</v>
      </c>
      <c r="AU156" s="267" t="s">
        <v>145</v>
      </c>
      <c r="AV156" s="15" t="s">
        <v>144</v>
      </c>
      <c r="AW156" s="15" t="s">
        <v>32</v>
      </c>
      <c r="AX156" s="15" t="s">
        <v>83</v>
      </c>
      <c r="AY156" s="267" t="s">
        <v>136</v>
      </c>
    </row>
    <row r="157" s="2" customFormat="1" ht="21.75" customHeight="1">
      <c r="A157" s="38"/>
      <c r="B157" s="39"/>
      <c r="C157" s="218" t="s">
        <v>194</v>
      </c>
      <c r="D157" s="218" t="s">
        <v>139</v>
      </c>
      <c r="E157" s="219" t="s">
        <v>186</v>
      </c>
      <c r="F157" s="220" t="s">
        <v>187</v>
      </c>
      <c r="G157" s="221" t="s">
        <v>142</v>
      </c>
      <c r="H157" s="222">
        <v>2.1669999999999998</v>
      </c>
      <c r="I157" s="223"/>
      <c r="J157" s="224">
        <f>ROUND(I157*H157,2)</f>
        <v>0</v>
      </c>
      <c r="K157" s="220" t="s">
        <v>143</v>
      </c>
      <c r="L157" s="44"/>
      <c r="M157" s="225" t="s">
        <v>1</v>
      </c>
      <c r="N157" s="226" t="s">
        <v>41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0.063</v>
      </c>
      <c r="T157" s="228">
        <f>S157*H157</f>
        <v>0.13652099999999998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144</v>
      </c>
      <c r="AT157" s="229" t="s">
        <v>139</v>
      </c>
      <c r="AU157" s="229" t="s">
        <v>145</v>
      </c>
      <c r="AY157" s="17" t="s">
        <v>136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145</v>
      </c>
      <c r="BK157" s="230">
        <f>ROUND(I157*H157,2)</f>
        <v>0</v>
      </c>
      <c r="BL157" s="17" t="s">
        <v>144</v>
      </c>
      <c r="BM157" s="229" t="s">
        <v>370</v>
      </c>
    </row>
    <row r="158" s="14" customFormat="1">
      <c r="A158" s="14"/>
      <c r="B158" s="242"/>
      <c r="C158" s="243"/>
      <c r="D158" s="233" t="s">
        <v>147</v>
      </c>
      <c r="E158" s="244" t="s">
        <v>1</v>
      </c>
      <c r="F158" s="245" t="s">
        <v>371</v>
      </c>
      <c r="G158" s="243"/>
      <c r="H158" s="246">
        <v>2.1669999999999998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2" t="s">
        <v>147</v>
      </c>
      <c r="AU158" s="252" t="s">
        <v>145</v>
      </c>
      <c r="AV158" s="14" t="s">
        <v>145</v>
      </c>
      <c r="AW158" s="14" t="s">
        <v>32</v>
      </c>
      <c r="AX158" s="14" t="s">
        <v>83</v>
      </c>
      <c r="AY158" s="252" t="s">
        <v>136</v>
      </c>
    </row>
    <row r="159" s="12" customFormat="1" ht="22.8" customHeight="1">
      <c r="A159" s="12"/>
      <c r="B159" s="202"/>
      <c r="C159" s="203"/>
      <c r="D159" s="204" t="s">
        <v>74</v>
      </c>
      <c r="E159" s="216" t="s">
        <v>192</v>
      </c>
      <c r="F159" s="216" t="s">
        <v>193</v>
      </c>
      <c r="G159" s="203"/>
      <c r="H159" s="203"/>
      <c r="I159" s="206"/>
      <c r="J159" s="217">
        <f>BK159</f>
        <v>0</v>
      </c>
      <c r="K159" s="203"/>
      <c r="L159" s="208"/>
      <c r="M159" s="209"/>
      <c r="N159" s="210"/>
      <c r="O159" s="210"/>
      <c r="P159" s="211">
        <f>SUM(P160:P164)</f>
        <v>0</v>
      </c>
      <c r="Q159" s="210"/>
      <c r="R159" s="211">
        <f>SUM(R160:R164)</f>
        <v>0</v>
      </c>
      <c r="S159" s="210"/>
      <c r="T159" s="212">
        <f>SUM(T160:T164)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3" t="s">
        <v>83</v>
      </c>
      <c r="AT159" s="214" t="s">
        <v>74</v>
      </c>
      <c r="AU159" s="214" t="s">
        <v>83</v>
      </c>
      <c r="AY159" s="213" t="s">
        <v>136</v>
      </c>
      <c r="BK159" s="215">
        <f>SUM(BK160:BK164)</f>
        <v>0</v>
      </c>
    </row>
    <row r="160" s="2" customFormat="1" ht="24.15" customHeight="1">
      <c r="A160" s="38"/>
      <c r="B160" s="39"/>
      <c r="C160" s="218" t="s">
        <v>199</v>
      </c>
      <c r="D160" s="218" t="s">
        <v>139</v>
      </c>
      <c r="E160" s="219" t="s">
        <v>195</v>
      </c>
      <c r="F160" s="220" t="s">
        <v>196</v>
      </c>
      <c r="G160" s="221" t="s">
        <v>197</v>
      </c>
      <c r="H160" s="222">
        <v>1.03</v>
      </c>
      <c r="I160" s="223"/>
      <c r="J160" s="224">
        <f>ROUND(I160*H160,2)</f>
        <v>0</v>
      </c>
      <c r="K160" s="220" t="s">
        <v>143</v>
      </c>
      <c r="L160" s="44"/>
      <c r="M160" s="225" t="s">
        <v>1</v>
      </c>
      <c r="N160" s="226" t="s">
        <v>41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144</v>
      </c>
      <c r="AT160" s="229" t="s">
        <v>139</v>
      </c>
      <c r="AU160" s="229" t="s">
        <v>145</v>
      </c>
      <c r="AY160" s="17" t="s">
        <v>136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145</v>
      </c>
      <c r="BK160" s="230">
        <f>ROUND(I160*H160,2)</f>
        <v>0</v>
      </c>
      <c r="BL160" s="17" t="s">
        <v>144</v>
      </c>
      <c r="BM160" s="229" t="s">
        <v>372</v>
      </c>
    </row>
    <row r="161" s="2" customFormat="1" ht="24.15" customHeight="1">
      <c r="A161" s="38"/>
      <c r="B161" s="39"/>
      <c r="C161" s="218" t="s">
        <v>8</v>
      </c>
      <c r="D161" s="218" t="s">
        <v>139</v>
      </c>
      <c r="E161" s="219" t="s">
        <v>200</v>
      </c>
      <c r="F161" s="220" t="s">
        <v>201</v>
      </c>
      <c r="G161" s="221" t="s">
        <v>197</v>
      </c>
      <c r="H161" s="222">
        <v>14.42</v>
      </c>
      <c r="I161" s="223"/>
      <c r="J161" s="224">
        <f>ROUND(I161*H161,2)</f>
        <v>0</v>
      </c>
      <c r="K161" s="220" t="s">
        <v>143</v>
      </c>
      <c r="L161" s="44"/>
      <c r="M161" s="225" t="s">
        <v>1</v>
      </c>
      <c r="N161" s="226" t="s">
        <v>41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144</v>
      </c>
      <c r="AT161" s="229" t="s">
        <v>139</v>
      </c>
      <c r="AU161" s="229" t="s">
        <v>145</v>
      </c>
      <c r="AY161" s="17" t="s">
        <v>136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145</v>
      </c>
      <c r="BK161" s="230">
        <f>ROUND(I161*H161,2)</f>
        <v>0</v>
      </c>
      <c r="BL161" s="17" t="s">
        <v>144</v>
      </c>
      <c r="BM161" s="229" t="s">
        <v>373</v>
      </c>
    </row>
    <row r="162" s="13" customFormat="1">
      <c r="A162" s="13"/>
      <c r="B162" s="231"/>
      <c r="C162" s="232"/>
      <c r="D162" s="233" t="s">
        <v>147</v>
      </c>
      <c r="E162" s="234" t="s">
        <v>1</v>
      </c>
      <c r="F162" s="235" t="s">
        <v>203</v>
      </c>
      <c r="G162" s="232"/>
      <c r="H162" s="234" t="s">
        <v>1</v>
      </c>
      <c r="I162" s="236"/>
      <c r="J162" s="232"/>
      <c r="K162" s="232"/>
      <c r="L162" s="237"/>
      <c r="M162" s="238"/>
      <c r="N162" s="239"/>
      <c r="O162" s="239"/>
      <c r="P162" s="239"/>
      <c r="Q162" s="239"/>
      <c r="R162" s="239"/>
      <c r="S162" s="239"/>
      <c r="T162" s="24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1" t="s">
        <v>147</v>
      </c>
      <c r="AU162" s="241" t="s">
        <v>145</v>
      </c>
      <c r="AV162" s="13" t="s">
        <v>83</v>
      </c>
      <c r="AW162" s="13" t="s">
        <v>32</v>
      </c>
      <c r="AX162" s="13" t="s">
        <v>75</v>
      </c>
      <c r="AY162" s="241" t="s">
        <v>136</v>
      </c>
    </row>
    <row r="163" s="14" customFormat="1">
      <c r="A163" s="14"/>
      <c r="B163" s="242"/>
      <c r="C163" s="243"/>
      <c r="D163" s="233" t="s">
        <v>147</v>
      </c>
      <c r="E163" s="244" t="s">
        <v>1</v>
      </c>
      <c r="F163" s="245" t="s">
        <v>374</v>
      </c>
      <c r="G163" s="243"/>
      <c r="H163" s="246">
        <v>14.42</v>
      </c>
      <c r="I163" s="247"/>
      <c r="J163" s="243"/>
      <c r="K163" s="243"/>
      <c r="L163" s="248"/>
      <c r="M163" s="249"/>
      <c r="N163" s="250"/>
      <c r="O163" s="250"/>
      <c r="P163" s="250"/>
      <c r="Q163" s="250"/>
      <c r="R163" s="250"/>
      <c r="S163" s="250"/>
      <c r="T163" s="25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2" t="s">
        <v>147</v>
      </c>
      <c r="AU163" s="252" t="s">
        <v>145</v>
      </c>
      <c r="AV163" s="14" t="s">
        <v>145</v>
      </c>
      <c r="AW163" s="14" t="s">
        <v>32</v>
      </c>
      <c r="AX163" s="14" t="s">
        <v>83</v>
      </c>
      <c r="AY163" s="252" t="s">
        <v>136</v>
      </c>
    </row>
    <row r="164" s="2" customFormat="1" ht="44.25" customHeight="1">
      <c r="A164" s="38"/>
      <c r="B164" s="39"/>
      <c r="C164" s="218" t="s">
        <v>210</v>
      </c>
      <c r="D164" s="218" t="s">
        <v>139</v>
      </c>
      <c r="E164" s="219" t="s">
        <v>205</v>
      </c>
      <c r="F164" s="220" t="s">
        <v>206</v>
      </c>
      <c r="G164" s="221" t="s">
        <v>197</v>
      </c>
      <c r="H164" s="222">
        <v>1.03</v>
      </c>
      <c r="I164" s="223"/>
      <c r="J164" s="224">
        <f>ROUND(I164*H164,2)</f>
        <v>0</v>
      </c>
      <c r="K164" s="220" t="s">
        <v>143</v>
      </c>
      <c r="L164" s="44"/>
      <c r="M164" s="225" t="s">
        <v>1</v>
      </c>
      <c r="N164" s="226" t="s">
        <v>41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144</v>
      </c>
      <c r="AT164" s="229" t="s">
        <v>139</v>
      </c>
      <c r="AU164" s="229" t="s">
        <v>145</v>
      </c>
      <c r="AY164" s="17" t="s">
        <v>136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145</v>
      </c>
      <c r="BK164" s="230">
        <f>ROUND(I164*H164,2)</f>
        <v>0</v>
      </c>
      <c r="BL164" s="17" t="s">
        <v>144</v>
      </c>
      <c r="BM164" s="229" t="s">
        <v>375</v>
      </c>
    </row>
    <row r="165" s="12" customFormat="1" ht="22.8" customHeight="1">
      <c r="A165" s="12"/>
      <c r="B165" s="202"/>
      <c r="C165" s="203"/>
      <c r="D165" s="204" t="s">
        <v>74</v>
      </c>
      <c r="E165" s="216" t="s">
        <v>208</v>
      </c>
      <c r="F165" s="216" t="s">
        <v>209</v>
      </c>
      <c r="G165" s="203"/>
      <c r="H165" s="203"/>
      <c r="I165" s="206"/>
      <c r="J165" s="217">
        <f>BK165</f>
        <v>0</v>
      </c>
      <c r="K165" s="203"/>
      <c r="L165" s="208"/>
      <c r="M165" s="209"/>
      <c r="N165" s="210"/>
      <c r="O165" s="210"/>
      <c r="P165" s="211">
        <f>SUM(P166:P167)</f>
        <v>0</v>
      </c>
      <c r="Q165" s="210"/>
      <c r="R165" s="211">
        <f>SUM(R166:R167)</f>
        <v>0</v>
      </c>
      <c r="S165" s="210"/>
      <c r="T165" s="212">
        <f>SUM(T166:T167)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3" t="s">
        <v>83</v>
      </c>
      <c r="AT165" s="214" t="s">
        <v>74</v>
      </c>
      <c r="AU165" s="214" t="s">
        <v>83</v>
      </c>
      <c r="AY165" s="213" t="s">
        <v>136</v>
      </c>
      <c r="BK165" s="215">
        <f>SUM(BK166:BK167)</f>
        <v>0</v>
      </c>
    </row>
    <row r="166" s="2" customFormat="1" ht="24.15" customHeight="1">
      <c r="A166" s="38"/>
      <c r="B166" s="39"/>
      <c r="C166" s="218" t="s">
        <v>214</v>
      </c>
      <c r="D166" s="218" t="s">
        <v>139</v>
      </c>
      <c r="E166" s="219" t="s">
        <v>211</v>
      </c>
      <c r="F166" s="220" t="s">
        <v>212</v>
      </c>
      <c r="G166" s="221" t="s">
        <v>197</v>
      </c>
      <c r="H166" s="222">
        <v>3.4889999999999999</v>
      </c>
      <c r="I166" s="223"/>
      <c r="J166" s="224">
        <f>ROUND(I166*H166,2)</f>
        <v>0</v>
      </c>
      <c r="K166" s="220" t="s">
        <v>143</v>
      </c>
      <c r="L166" s="44"/>
      <c r="M166" s="225" t="s">
        <v>1</v>
      </c>
      <c r="N166" s="226" t="s">
        <v>41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144</v>
      </c>
      <c r="AT166" s="229" t="s">
        <v>139</v>
      </c>
      <c r="AU166" s="229" t="s">
        <v>145</v>
      </c>
      <c r="AY166" s="17" t="s">
        <v>136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145</v>
      </c>
      <c r="BK166" s="230">
        <f>ROUND(I166*H166,2)</f>
        <v>0</v>
      </c>
      <c r="BL166" s="17" t="s">
        <v>144</v>
      </c>
      <c r="BM166" s="229" t="s">
        <v>376</v>
      </c>
    </row>
    <row r="167" s="2" customFormat="1" ht="24.15" customHeight="1">
      <c r="A167" s="38"/>
      <c r="B167" s="39"/>
      <c r="C167" s="218" t="s">
        <v>222</v>
      </c>
      <c r="D167" s="218" t="s">
        <v>139</v>
      </c>
      <c r="E167" s="219" t="s">
        <v>215</v>
      </c>
      <c r="F167" s="220" t="s">
        <v>216</v>
      </c>
      <c r="G167" s="221" t="s">
        <v>197</v>
      </c>
      <c r="H167" s="222">
        <v>3.4889999999999999</v>
      </c>
      <c r="I167" s="223"/>
      <c r="J167" s="224">
        <f>ROUND(I167*H167,2)</f>
        <v>0</v>
      </c>
      <c r="K167" s="220" t="s">
        <v>143</v>
      </c>
      <c r="L167" s="44"/>
      <c r="M167" s="225" t="s">
        <v>1</v>
      </c>
      <c r="N167" s="226" t="s">
        <v>41</v>
      </c>
      <c r="O167" s="91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144</v>
      </c>
      <c r="AT167" s="229" t="s">
        <v>139</v>
      </c>
      <c r="AU167" s="229" t="s">
        <v>145</v>
      </c>
      <c r="AY167" s="17" t="s">
        <v>136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145</v>
      </c>
      <c r="BK167" s="230">
        <f>ROUND(I167*H167,2)</f>
        <v>0</v>
      </c>
      <c r="BL167" s="17" t="s">
        <v>144</v>
      </c>
      <c r="BM167" s="229" t="s">
        <v>377</v>
      </c>
    </row>
    <row r="168" s="12" customFormat="1" ht="25.92" customHeight="1">
      <c r="A168" s="12"/>
      <c r="B168" s="202"/>
      <c r="C168" s="203"/>
      <c r="D168" s="204" t="s">
        <v>74</v>
      </c>
      <c r="E168" s="205" t="s">
        <v>218</v>
      </c>
      <c r="F168" s="205" t="s">
        <v>219</v>
      </c>
      <c r="G168" s="203"/>
      <c r="H168" s="203"/>
      <c r="I168" s="206"/>
      <c r="J168" s="207">
        <f>BK168</f>
        <v>0</v>
      </c>
      <c r="K168" s="203"/>
      <c r="L168" s="208"/>
      <c r="M168" s="209"/>
      <c r="N168" s="210"/>
      <c r="O168" s="210"/>
      <c r="P168" s="211">
        <f>P169+P206+P212</f>
        <v>0</v>
      </c>
      <c r="Q168" s="210"/>
      <c r="R168" s="211">
        <f>R169+R206+R212</f>
        <v>0.1706008</v>
      </c>
      <c r="S168" s="210"/>
      <c r="T168" s="212">
        <f>T169+T206+T212</f>
        <v>0.30700000000000005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3" t="s">
        <v>145</v>
      </c>
      <c r="AT168" s="214" t="s">
        <v>74</v>
      </c>
      <c r="AU168" s="214" t="s">
        <v>75</v>
      </c>
      <c r="AY168" s="213" t="s">
        <v>136</v>
      </c>
      <c r="BK168" s="215">
        <f>BK169+BK206+BK212</f>
        <v>0</v>
      </c>
    </row>
    <row r="169" s="12" customFormat="1" ht="22.8" customHeight="1">
      <c r="A169" s="12"/>
      <c r="B169" s="202"/>
      <c r="C169" s="203"/>
      <c r="D169" s="204" t="s">
        <v>74</v>
      </c>
      <c r="E169" s="216" t="s">
        <v>220</v>
      </c>
      <c r="F169" s="216" t="s">
        <v>221</v>
      </c>
      <c r="G169" s="203"/>
      <c r="H169" s="203"/>
      <c r="I169" s="206"/>
      <c r="J169" s="217">
        <f>BK169</f>
        <v>0</v>
      </c>
      <c r="K169" s="203"/>
      <c r="L169" s="208"/>
      <c r="M169" s="209"/>
      <c r="N169" s="210"/>
      <c r="O169" s="210"/>
      <c r="P169" s="211">
        <f>SUM(P170:P205)</f>
        <v>0</v>
      </c>
      <c r="Q169" s="210"/>
      <c r="R169" s="211">
        <f>SUM(R170:R205)</f>
        <v>0.12300000000000001</v>
      </c>
      <c r="S169" s="210"/>
      <c r="T169" s="212">
        <f>SUM(T170:T205)</f>
        <v>0.29200000000000004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3" t="s">
        <v>145</v>
      </c>
      <c r="AT169" s="214" t="s">
        <v>74</v>
      </c>
      <c r="AU169" s="214" t="s">
        <v>83</v>
      </c>
      <c r="AY169" s="213" t="s">
        <v>136</v>
      </c>
      <c r="BK169" s="215">
        <f>SUM(BK170:BK205)</f>
        <v>0</v>
      </c>
    </row>
    <row r="170" s="2" customFormat="1" ht="21.75" customHeight="1">
      <c r="A170" s="38"/>
      <c r="B170" s="39"/>
      <c r="C170" s="218" t="s">
        <v>226</v>
      </c>
      <c r="D170" s="218" t="s">
        <v>139</v>
      </c>
      <c r="E170" s="219" t="s">
        <v>223</v>
      </c>
      <c r="F170" s="220" t="s">
        <v>378</v>
      </c>
      <c r="G170" s="221" t="s">
        <v>225</v>
      </c>
      <c r="H170" s="222">
        <v>1</v>
      </c>
      <c r="I170" s="223"/>
      <c r="J170" s="224">
        <f>ROUND(I170*H170,2)</f>
        <v>0</v>
      </c>
      <c r="K170" s="220" t="s">
        <v>1</v>
      </c>
      <c r="L170" s="44"/>
      <c r="M170" s="225" t="s">
        <v>1</v>
      </c>
      <c r="N170" s="226" t="s">
        <v>41</v>
      </c>
      <c r="O170" s="91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226</v>
      </c>
      <c r="AT170" s="229" t="s">
        <v>139</v>
      </c>
      <c r="AU170" s="229" t="s">
        <v>145</v>
      </c>
      <c r="AY170" s="17" t="s">
        <v>136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145</v>
      </c>
      <c r="BK170" s="230">
        <f>ROUND(I170*H170,2)</f>
        <v>0</v>
      </c>
      <c r="BL170" s="17" t="s">
        <v>226</v>
      </c>
      <c r="BM170" s="229" t="s">
        <v>379</v>
      </c>
    </row>
    <row r="171" s="14" customFormat="1">
      <c r="A171" s="14"/>
      <c r="B171" s="242"/>
      <c r="C171" s="243"/>
      <c r="D171" s="233" t="s">
        <v>147</v>
      </c>
      <c r="E171" s="244" t="s">
        <v>1</v>
      </c>
      <c r="F171" s="245" t="s">
        <v>83</v>
      </c>
      <c r="G171" s="243"/>
      <c r="H171" s="246">
        <v>1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2" t="s">
        <v>147</v>
      </c>
      <c r="AU171" s="252" t="s">
        <v>145</v>
      </c>
      <c r="AV171" s="14" t="s">
        <v>145</v>
      </c>
      <c r="AW171" s="14" t="s">
        <v>32</v>
      </c>
      <c r="AX171" s="14" t="s">
        <v>83</v>
      </c>
      <c r="AY171" s="252" t="s">
        <v>136</v>
      </c>
    </row>
    <row r="172" s="2" customFormat="1" ht="24.15" customHeight="1">
      <c r="A172" s="38"/>
      <c r="B172" s="39"/>
      <c r="C172" s="268" t="s">
        <v>234</v>
      </c>
      <c r="D172" s="268" t="s">
        <v>228</v>
      </c>
      <c r="E172" s="269" t="s">
        <v>229</v>
      </c>
      <c r="F172" s="270" t="s">
        <v>380</v>
      </c>
      <c r="G172" s="271" t="s">
        <v>225</v>
      </c>
      <c r="H172" s="272">
        <v>1</v>
      </c>
      <c r="I172" s="273"/>
      <c r="J172" s="274">
        <f>ROUND(I172*H172,2)</f>
        <v>0</v>
      </c>
      <c r="K172" s="270" t="s">
        <v>1</v>
      </c>
      <c r="L172" s="275"/>
      <c r="M172" s="276" t="s">
        <v>1</v>
      </c>
      <c r="N172" s="277" t="s">
        <v>41</v>
      </c>
      <c r="O172" s="91"/>
      <c r="P172" s="227">
        <f>O172*H172</f>
        <v>0</v>
      </c>
      <c r="Q172" s="227">
        <v>0.020500000000000001</v>
      </c>
      <c r="R172" s="227">
        <f>Q172*H172</f>
        <v>0.020500000000000001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231</v>
      </c>
      <c r="AT172" s="229" t="s">
        <v>228</v>
      </c>
      <c r="AU172" s="229" t="s">
        <v>145</v>
      </c>
      <c r="AY172" s="17" t="s">
        <v>136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145</v>
      </c>
      <c r="BK172" s="230">
        <f>ROUND(I172*H172,2)</f>
        <v>0</v>
      </c>
      <c r="BL172" s="17" t="s">
        <v>226</v>
      </c>
      <c r="BM172" s="229" t="s">
        <v>381</v>
      </c>
    </row>
    <row r="173" s="2" customFormat="1">
      <c r="A173" s="38"/>
      <c r="B173" s="39"/>
      <c r="C173" s="40"/>
      <c r="D173" s="233" t="s">
        <v>155</v>
      </c>
      <c r="E173" s="40"/>
      <c r="F173" s="253" t="s">
        <v>382</v>
      </c>
      <c r="G173" s="40"/>
      <c r="H173" s="40"/>
      <c r="I173" s="254"/>
      <c r="J173" s="40"/>
      <c r="K173" s="40"/>
      <c r="L173" s="44"/>
      <c r="M173" s="255"/>
      <c r="N173" s="256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155</v>
      </c>
      <c r="AU173" s="17" t="s">
        <v>145</v>
      </c>
    </row>
    <row r="174" s="2" customFormat="1" ht="21.75" customHeight="1">
      <c r="A174" s="38"/>
      <c r="B174" s="39"/>
      <c r="C174" s="218" t="s">
        <v>238</v>
      </c>
      <c r="D174" s="218" t="s">
        <v>139</v>
      </c>
      <c r="E174" s="219" t="s">
        <v>235</v>
      </c>
      <c r="F174" s="220" t="s">
        <v>383</v>
      </c>
      <c r="G174" s="221" t="s">
        <v>225</v>
      </c>
      <c r="H174" s="222">
        <v>1</v>
      </c>
      <c r="I174" s="223"/>
      <c r="J174" s="224">
        <f>ROUND(I174*H174,2)</f>
        <v>0</v>
      </c>
      <c r="K174" s="220" t="s">
        <v>1</v>
      </c>
      <c r="L174" s="44"/>
      <c r="M174" s="225" t="s">
        <v>1</v>
      </c>
      <c r="N174" s="226" t="s">
        <v>41</v>
      </c>
      <c r="O174" s="91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226</v>
      </c>
      <c r="AT174" s="229" t="s">
        <v>139</v>
      </c>
      <c r="AU174" s="229" t="s">
        <v>145</v>
      </c>
      <c r="AY174" s="17" t="s">
        <v>136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145</v>
      </c>
      <c r="BK174" s="230">
        <f>ROUND(I174*H174,2)</f>
        <v>0</v>
      </c>
      <c r="BL174" s="17" t="s">
        <v>226</v>
      </c>
      <c r="BM174" s="229" t="s">
        <v>384</v>
      </c>
    </row>
    <row r="175" s="14" customFormat="1">
      <c r="A175" s="14"/>
      <c r="B175" s="242"/>
      <c r="C175" s="243"/>
      <c r="D175" s="233" t="s">
        <v>147</v>
      </c>
      <c r="E175" s="244" t="s">
        <v>1</v>
      </c>
      <c r="F175" s="245" t="s">
        <v>199</v>
      </c>
      <c r="G175" s="243"/>
      <c r="H175" s="246">
        <v>11</v>
      </c>
      <c r="I175" s="247"/>
      <c r="J175" s="243"/>
      <c r="K175" s="243"/>
      <c r="L175" s="248"/>
      <c r="M175" s="249"/>
      <c r="N175" s="250"/>
      <c r="O175" s="250"/>
      <c r="P175" s="250"/>
      <c r="Q175" s="250"/>
      <c r="R175" s="250"/>
      <c r="S175" s="250"/>
      <c r="T175" s="25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2" t="s">
        <v>147</v>
      </c>
      <c r="AU175" s="252" t="s">
        <v>145</v>
      </c>
      <c r="AV175" s="14" t="s">
        <v>145</v>
      </c>
      <c r="AW175" s="14" t="s">
        <v>32</v>
      </c>
      <c r="AX175" s="14" t="s">
        <v>83</v>
      </c>
      <c r="AY175" s="252" t="s">
        <v>136</v>
      </c>
    </row>
    <row r="176" s="2" customFormat="1" ht="24.15" customHeight="1">
      <c r="A176" s="38"/>
      <c r="B176" s="39"/>
      <c r="C176" s="268" t="s">
        <v>243</v>
      </c>
      <c r="D176" s="268" t="s">
        <v>228</v>
      </c>
      <c r="E176" s="269" t="s">
        <v>239</v>
      </c>
      <c r="F176" s="270" t="s">
        <v>385</v>
      </c>
      <c r="G176" s="271" t="s">
        <v>225</v>
      </c>
      <c r="H176" s="272">
        <v>1</v>
      </c>
      <c r="I176" s="273"/>
      <c r="J176" s="274">
        <f>ROUND(I176*H176,2)</f>
        <v>0</v>
      </c>
      <c r="K176" s="270" t="s">
        <v>1</v>
      </c>
      <c r="L176" s="275"/>
      <c r="M176" s="276" t="s">
        <v>1</v>
      </c>
      <c r="N176" s="277" t="s">
        <v>41</v>
      </c>
      <c r="O176" s="91"/>
      <c r="P176" s="227">
        <f>O176*H176</f>
        <v>0</v>
      </c>
      <c r="Q176" s="227">
        <v>0.020500000000000001</v>
      </c>
      <c r="R176" s="227">
        <f>Q176*H176</f>
        <v>0.020500000000000001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231</v>
      </c>
      <c r="AT176" s="229" t="s">
        <v>228</v>
      </c>
      <c r="AU176" s="229" t="s">
        <v>145</v>
      </c>
      <c r="AY176" s="17" t="s">
        <v>136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145</v>
      </c>
      <c r="BK176" s="230">
        <f>ROUND(I176*H176,2)</f>
        <v>0</v>
      </c>
      <c r="BL176" s="17" t="s">
        <v>226</v>
      </c>
      <c r="BM176" s="229" t="s">
        <v>386</v>
      </c>
    </row>
    <row r="177" s="2" customFormat="1">
      <c r="A177" s="38"/>
      <c r="B177" s="39"/>
      <c r="C177" s="40"/>
      <c r="D177" s="233" t="s">
        <v>155</v>
      </c>
      <c r="E177" s="40"/>
      <c r="F177" s="253" t="s">
        <v>387</v>
      </c>
      <c r="G177" s="40"/>
      <c r="H177" s="40"/>
      <c r="I177" s="254"/>
      <c r="J177" s="40"/>
      <c r="K177" s="40"/>
      <c r="L177" s="44"/>
      <c r="M177" s="255"/>
      <c r="N177" s="256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155</v>
      </c>
      <c r="AU177" s="17" t="s">
        <v>145</v>
      </c>
    </row>
    <row r="178" s="2" customFormat="1" ht="21.75" customHeight="1">
      <c r="A178" s="38"/>
      <c r="B178" s="39"/>
      <c r="C178" s="218" t="s">
        <v>247</v>
      </c>
      <c r="D178" s="218" t="s">
        <v>139</v>
      </c>
      <c r="E178" s="219" t="s">
        <v>244</v>
      </c>
      <c r="F178" s="220" t="s">
        <v>388</v>
      </c>
      <c r="G178" s="221" t="s">
        <v>225</v>
      </c>
      <c r="H178" s="222">
        <v>1</v>
      </c>
      <c r="I178" s="223"/>
      <c r="J178" s="224">
        <f>ROUND(I178*H178,2)</f>
        <v>0</v>
      </c>
      <c r="K178" s="220" t="s">
        <v>1</v>
      </c>
      <c r="L178" s="44"/>
      <c r="M178" s="225" t="s">
        <v>1</v>
      </c>
      <c r="N178" s="226" t="s">
        <v>41</v>
      </c>
      <c r="O178" s="91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226</v>
      </c>
      <c r="AT178" s="229" t="s">
        <v>139</v>
      </c>
      <c r="AU178" s="229" t="s">
        <v>145</v>
      </c>
      <c r="AY178" s="17" t="s">
        <v>136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145</v>
      </c>
      <c r="BK178" s="230">
        <f>ROUND(I178*H178,2)</f>
        <v>0</v>
      </c>
      <c r="BL178" s="17" t="s">
        <v>226</v>
      </c>
      <c r="BM178" s="229" t="s">
        <v>389</v>
      </c>
    </row>
    <row r="179" s="14" customFormat="1">
      <c r="A179" s="14"/>
      <c r="B179" s="242"/>
      <c r="C179" s="243"/>
      <c r="D179" s="233" t="s">
        <v>147</v>
      </c>
      <c r="E179" s="244" t="s">
        <v>1</v>
      </c>
      <c r="F179" s="245" t="s">
        <v>83</v>
      </c>
      <c r="G179" s="243"/>
      <c r="H179" s="246">
        <v>1</v>
      </c>
      <c r="I179" s="247"/>
      <c r="J179" s="243"/>
      <c r="K179" s="243"/>
      <c r="L179" s="248"/>
      <c r="M179" s="249"/>
      <c r="N179" s="250"/>
      <c r="O179" s="250"/>
      <c r="P179" s="250"/>
      <c r="Q179" s="250"/>
      <c r="R179" s="250"/>
      <c r="S179" s="250"/>
      <c r="T179" s="25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2" t="s">
        <v>147</v>
      </c>
      <c r="AU179" s="252" t="s">
        <v>145</v>
      </c>
      <c r="AV179" s="14" t="s">
        <v>145</v>
      </c>
      <c r="AW179" s="14" t="s">
        <v>32</v>
      </c>
      <c r="AX179" s="14" t="s">
        <v>83</v>
      </c>
      <c r="AY179" s="252" t="s">
        <v>136</v>
      </c>
    </row>
    <row r="180" s="2" customFormat="1" ht="24.15" customHeight="1">
      <c r="A180" s="38"/>
      <c r="B180" s="39"/>
      <c r="C180" s="268" t="s">
        <v>7</v>
      </c>
      <c r="D180" s="268" t="s">
        <v>228</v>
      </c>
      <c r="E180" s="269" t="s">
        <v>248</v>
      </c>
      <c r="F180" s="270" t="s">
        <v>390</v>
      </c>
      <c r="G180" s="271" t="s">
        <v>225</v>
      </c>
      <c r="H180" s="272">
        <v>1</v>
      </c>
      <c r="I180" s="273"/>
      <c r="J180" s="274">
        <f>ROUND(I180*H180,2)</f>
        <v>0</v>
      </c>
      <c r="K180" s="270" t="s">
        <v>1</v>
      </c>
      <c r="L180" s="275"/>
      <c r="M180" s="276" t="s">
        <v>1</v>
      </c>
      <c r="N180" s="277" t="s">
        <v>41</v>
      </c>
      <c r="O180" s="91"/>
      <c r="P180" s="227">
        <f>O180*H180</f>
        <v>0</v>
      </c>
      <c r="Q180" s="227">
        <v>0.020500000000000001</v>
      </c>
      <c r="R180" s="227">
        <f>Q180*H180</f>
        <v>0.020500000000000001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231</v>
      </c>
      <c r="AT180" s="229" t="s">
        <v>228</v>
      </c>
      <c r="AU180" s="229" t="s">
        <v>145</v>
      </c>
      <c r="AY180" s="17" t="s">
        <v>136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145</v>
      </c>
      <c r="BK180" s="230">
        <f>ROUND(I180*H180,2)</f>
        <v>0</v>
      </c>
      <c r="BL180" s="17" t="s">
        <v>226</v>
      </c>
      <c r="BM180" s="229" t="s">
        <v>391</v>
      </c>
    </row>
    <row r="181" s="2" customFormat="1">
      <c r="A181" s="38"/>
      <c r="B181" s="39"/>
      <c r="C181" s="40"/>
      <c r="D181" s="233" t="s">
        <v>155</v>
      </c>
      <c r="E181" s="40"/>
      <c r="F181" s="253" t="s">
        <v>392</v>
      </c>
      <c r="G181" s="40"/>
      <c r="H181" s="40"/>
      <c r="I181" s="254"/>
      <c r="J181" s="40"/>
      <c r="K181" s="40"/>
      <c r="L181" s="44"/>
      <c r="M181" s="255"/>
      <c r="N181" s="256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155</v>
      </c>
      <c r="AU181" s="17" t="s">
        <v>145</v>
      </c>
    </row>
    <row r="182" s="2" customFormat="1" ht="24.15" customHeight="1">
      <c r="A182" s="38"/>
      <c r="B182" s="39"/>
      <c r="C182" s="218" t="s">
        <v>149</v>
      </c>
      <c r="D182" s="218" t="s">
        <v>139</v>
      </c>
      <c r="E182" s="219" t="s">
        <v>252</v>
      </c>
      <c r="F182" s="220" t="s">
        <v>393</v>
      </c>
      <c r="G182" s="221" t="s">
        <v>225</v>
      </c>
      <c r="H182" s="222">
        <v>1</v>
      </c>
      <c r="I182" s="223"/>
      <c r="J182" s="224">
        <f>ROUND(I182*H182,2)</f>
        <v>0</v>
      </c>
      <c r="K182" s="220" t="s">
        <v>1</v>
      </c>
      <c r="L182" s="44"/>
      <c r="M182" s="225" t="s">
        <v>1</v>
      </c>
      <c r="N182" s="226" t="s">
        <v>41</v>
      </c>
      <c r="O182" s="91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226</v>
      </c>
      <c r="AT182" s="229" t="s">
        <v>139</v>
      </c>
      <c r="AU182" s="229" t="s">
        <v>145</v>
      </c>
      <c r="AY182" s="17" t="s">
        <v>136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145</v>
      </c>
      <c r="BK182" s="230">
        <f>ROUND(I182*H182,2)</f>
        <v>0</v>
      </c>
      <c r="BL182" s="17" t="s">
        <v>226</v>
      </c>
      <c r="BM182" s="229" t="s">
        <v>394</v>
      </c>
    </row>
    <row r="183" s="14" customFormat="1">
      <c r="A183" s="14"/>
      <c r="B183" s="242"/>
      <c r="C183" s="243"/>
      <c r="D183" s="233" t="s">
        <v>147</v>
      </c>
      <c r="E183" s="244" t="s">
        <v>1</v>
      </c>
      <c r="F183" s="245" t="s">
        <v>83</v>
      </c>
      <c r="G183" s="243"/>
      <c r="H183" s="246">
        <v>1</v>
      </c>
      <c r="I183" s="247"/>
      <c r="J183" s="243"/>
      <c r="K183" s="243"/>
      <c r="L183" s="248"/>
      <c r="M183" s="249"/>
      <c r="N183" s="250"/>
      <c r="O183" s="250"/>
      <c r="P183" s="250"/>
      <c r="Q183" s="250"/>
      <c r="R183" s="250"/>
      <c r="S183" s="250"/>
      <c r="T183" s="25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2" t="s">
        <v>147</v>
      </c>
      <c r="AU183" s="252" t="s">
        <v>145</v>
      </c>
      <c r="AV183" s="14" t="s">
        <v>145</v>
      </c>
      <c r="AW183" s="14" t="s">
        <v>32</v>
      </c>
      <c r="AX183" s="14" t="s">
        <v>83</v>
      </c>
      <c r="AY183" s="252" t="s">
        <v>136</v>
      </c>
    </row>
    <row r="184" s="2" customFormat="1" ht="24.15" customHeight="1">
      <c r="A184" s="38"/>
      <c r="B184" s="39"/>
      <c r="C184" s="268" t="s">
        <v>259</v>
      </c>
      <c r="D184" s="268" t="s">
        <v>228</v>
      </c>
      <c r="E184" s="269" t="s">
        <v>255</v>
      </c>
      <c r="F184" s="270" t="s">
        <v>395</v>
      </c>
      <c r="G184" s="271" t="s">
        <v>225</v>
      </c>
      <c r="H184" s="272">
        <v>1</v>
      </c>
      <c r="I184" s="273"/>
      <c r="J184" s="274">
        <f>ROUND(I184*H184,2)</f>
        <v>0</v>
      </c>
      <c r="K184" s="270" t="s">
        <v>1</v>
      </c>
      <c r="L184" s="275"/>
      <c r="M184" s="276" t="s">
        <v>1</v>
      </c>
      <c r="N184" s="277" t="s">
        <v>41</v>
      </c>
      <c r="O184" s="91"/>
      <c r="P184" s="227">
        <f>O184*H184</f>
        <v>0</v>
      </c>
      <c r="Q184" s="227">
        <v>0.020500000000000001</v>
      </c>
      <c r="R184" s="227">
        <f>Q184*H184</f>
        <v>0.020500000000000001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231</v>
      </c>
      <c r="AT184" s="229" t="s">
        <v>228</v>
      </c>
      <c r="AU184" s="229" t="s">
        <v>145</v>
      </c>
      <c r="AY184" s="17" t="s">
        <v>136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145</v>
      </c>
      <c r="BK184" s="230">
        <f>ROUND(I184*H184,2)</f>
        <v>0</v>
      </c>
      <c r="BL184" s="17" t="s">
        <v>226</v>
      </c>
      <c r="BM184" s="229" t="s">
        <v>396</v>
      </c>
    </row>
    <row r="185" s="2" customFormat="1">
      <c r="A185" s="38"/>
      <c r="B185" s="39"/>
      <c r="C185" s="40"/>
      <c r="D185" s="233" t="s">
        <v>155</v>
      </c>
      <c r="E185" s="40"/>
      <c r="F185" s="253" t="s">
        <v>397</v>
      </c>
      <c r="G185" s="40"/>
      <c r="H185" s="40"/>
      <c r="I185" s="254"/>
      <c r="J185" s="40"/>
      <c r="K185" s="40"/>
      <c r="L185" s="44"/>
      <c r="M185" s="255"/>
      <c r="N185" s="256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155</v>
      </c>
      <c r="AU185" s="17" t="s">
        <v>145</v>
      </c>
    </row>
    <row r="186" s="2" customFormat="1" ht="24.15" customHeight="1">
      <c r="A186" s="38"/>
      <c r="B186" s="39"/>
      <c r="C186" s="218" t="s">
        <v>262</v>
      </c>
      <c r="D186" s="218" t="s">
        <v>139</v>
      </c>
      <c r="E186" s="219" t="s">
        <v>398</v>
      </c>
      <c r="F186" s="220" t="s">
        <v>399</v>
      </c>
      <c r="G186" s="221" t="s">
        <v>225</v>
      </c>
      <c r="H186" s="222">
        <v>1</v>
      </c>
      <c r="I186" s="223"/>
      <c r="J186" s="224">
        <f>ROUND(I186*H186,2)</f>
        <v>0</v>
      </c>
      <c r="K186" s="220" t="s">
        <v>1</v>
      </c>
      <c r="L186" s="44"/>
      <c r="M186" s="225" t="s">
        <v>1</v>
      </c>
      <c r="N186" s="226" t="s">
        <v>41</v>
      </c>
      <c r="O186" s="91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226</v>
      </c>
      <c r="AT186" s="229" t="s">
        <v>139</v>
      </c>
      <c r="AU186" s="229" t="s">
        <v>145</v>
      </c>
      <c r="AY186" s="17" t="s">
        <v>136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145</v>
      </c>
      <c r="BK186" s="230">
        <f>ROUND(I186*H186,2)</f>
        <v>0</v>
      </c>
      <c r="BL186" s="17" t="s">
        <v>226</v>
      </c>
      <c r="BM186" s="229" t="s">
        <v>400</v>
      </c>
    </row>
    <row r="187" s="14" customFormat="1">
      <c r="A187" s="14"/>
      <c r="B187" s="242"/>
      <c r="C187" s="243"/>
      <c r="D187" s="233" t="s">
        <v>147</v>
      </c>
      <c r="E187" s="244" t="s">
        <v>1</v>
      </c>
      <c r="F187" s="245" t="s">
        <v>83</v>
      </c>
      <c r="G187" s="243"/>
      <c r="H187" s="246">
        <v>1</v>
      </c>
      <c r="I187" s="247"/>
      <c r="J187" s="243"/>
      <c r="K187" s="243"/>
      <c r="L187" s="248"/>
      <c r="M187" s="249"/>
      <c r="N187" s="250"/>
      <c r="O187" s="250"/>
      <c r="P187" s="250"/>
      <c r="Q187" s="250"/>
      <c r="R187" s="250"/>
      <c r="S187" s="250"/>
      <c r="T187" s="25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2" t="s">
        <v>147</v>
      </c>
      <c r="AU187" s="252" t="s">
        <v>145</v>
      </c>
      <c r="AV187" s="14" t="s">
        <v>145</v>
      </c>
      <c r="AW187" s="14" t="s">
        <v>32</v>
      </c>
      <c r="AX187" s="14" t="s">
        <v>83</v>
      </c>
      <c r="AY187" s="252" t="s">
        <v>136</v>
      </c>
    </row>
    <row r="188" s="2" customFormat="1" ht="24.15" customHeight="1">
      <c r="A188" s="38"/>
      <c r="B188" s="39"/>
      <c r="C188" s="268" t="s">
        <v>266</v>
      </c>
      <c r="D188" s="268" t="s">
        <v>228</v>
      </c>
      <c r="E188" s="269" t="s">
        <v>401</v>
      </c>
      <c r="F188" s="270" t="s">
        <v>402</v>
      </c>
      <c r="G188" s="271" t="s">
        <v>225</v>
      </c>
      <c r="H188" s="272">
        <v>1</v>
      </c>
      <c r="I188" s="273"/>
      <c r="J188" s="274">
        <f>ROUND(I188*H188,2)</f>
        <v>0</v>
      </c>
      <c r="K188" s="270" t="s">
        <v>1</v>
      </c>
      <c r="L188" s="275"/>
      <c r="M188" s="276" t="s">
        <v>1</v>
      </c>
      <c r="N188" s="277" t="s">
        <v>41</v>
      </c>
      <c r="O188" s="91"/>
      <c r="P188" s="227">
        <f>O188*H188</f>
        <v>0</v>
      </c>
      <c r="Q188" s="227">
        <v>0.020500000000000001</v>
      </c>
      <c r="R188" s="227">
        <f>Q188*H188</f>
        <v>0.020500000000000001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231</v>
      </c>
      <c r="AT188" s="229" t="s">
        <v>228</v>
      </c>
      <c r="AU188" s="229" t="s">
        <v>145</v>
      </c>
      <c r="AY188" s="17" t="s">
        <v>136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145</v>
      </c>
      <c r="BK188" s="230">
        <f>ROUND(I188*H188,2)</f>
        <v>0</v>
      </c>
      <c r="BL188" s="17" t="s">
        <v>226</v>
      </c>
      <c r="BM188" s="229" t="s">
        <v>403</v>
      </c>
    </row>
    <row r="189" s="2" customFormat="1">
      <c r="A189" s="38"/>
      <c r="B189" s="39"/>
      <c r="C189" s="40"/>
      <c r="D189" s="233" t="s">
        <v>155</v>
      </c>
      <c r="E189" s="40"/>
      <c r="F189" s="253" t="s">
        <v>404</v>
      </c>
      <c r="G189" s="40"/>
      <c r="H189" s="40"/>
      <c r="I189" s="254"/>
      <c r="J189" s="40"/>
      <c r="K189" s="40"/>
      <c r="L189" s="44"/>
      <c r="M189" s="255"/>
      <c r="N189" s="256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155</v>
      </c>
      <c r="AU189" s="17" t="s">
        <v>145</v>
      </c>
    </row>
    <row r="190" s="2" customFormat="1" ht="24.15" customHeight="1">
      <c r="A190" s="38"/>
      <c r="B190" s="39"/>
      <c r="C190" s="218" t="s">
        <v>270</v>
      </c>
      <c r="D190" s="218" t="s">
        <v>139</v>
      </c>
      <c r="E190" s="219" t="s">
        <v>276</v>
      </c>
      <c r="F190" s="220" t="s">
        <v>405</v>
      </c>
      <c r="G190" s="221" t="s">
        <v>225</v>
      </c>
      <c r="H190" s="222">
        <v>1</v>
      </c>
      <c r="I190" s="223"/>
      <c r="J190" s="224">
        <f>ROUND(I190*H190,2)</f>
        <v>0</v>
      </c>
      <c r="K190" s="220" t="s">
        <v>1</v>
      </c>
      <c r="L190" s="44"/>
      <c r="M190" s="225" t="s">
        <v>1</v>
      </c>
      <c r="N190" s="226" t="s">
        <v>41</v>
      </c>
      <c r="O190" s="91"/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226</v>
      </c>
      <c r="AT190" s="229" t="s">
        <v>139</v>
      </c>
      <c r="AU190" s="229" t="s">
        <v>145</v>
      </c>
      <c r="AY190" s="17" t="s">
        <v>136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145</v>
      </c>
      <c r="BK190" s="230">
        <f>ROUND(I190*H190,2)</f>
        <v>0</v>
      </c>
      <c r="BL190" s="17" t="s">
        <v>226</v>
      </c>
      <c r="BM190" s="229" t="s">
        <v>406</v>
      </c>
    </row>
    <row r="191" s="14" customFormat="1">
      <c r="A191" s="14"/>
      <c r="B191" s="242"/>
      <c r="C191" s="243"/>
      <c r="D191" s="233" t="s">
        <v>147</v>
      </c>
      <c r="E191" s="244" t="s">
        <v>1</v>
      </c>
      <c r="F191" s="245" t="s">
        <v>83</v>
      </c>
      <c r="G191" s="243"/>
      <c r="H191" s="246">
        <v>1</v>
      </c>
      <c r="I191" s="247"/>
      <c r="J191" s="243"/>
      <c r="K191" s="243"/>
      <c r="L191" s="248"/>
      <c r="M191" s="249"/>
      <c r="N191" s="250"/>
      <c r="O191" s="250"/>
      <c r="P191" s="250"/>
      <c r="Q191" s="250"/>
      <c r="R191" s="250"/>
      <c r="S191" s="250"/>
      <c r="T191" s="25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2" t="s">
        <v>147</v>
      </c>
      <c r="AU191" s="252" t="s">
        <v>145</v>
      </c>
      <c r="AV191" s="14" t="s">
        <v>145</v>
      </c>
      <c r="AW191" s="14" t="s">
        <v>32</v>
      </c>
      <c r="AX191" s="14" t="s">
        <v>83</v>
      </c>
      <c r="AY191" s="252" t="s">
        <v>136</v>
      </c>
    </row>
    <row r="192" s="2" customFormat="1" ht="24.15" customHeight="1">
      <c r="A192" s="38"/>
      <c r="B192" s="39"/>
      <c r="C192" s="268" t="s">
        <v>275</v>
      </c>
      <c r="D192" s="268" t="s">
        <v>228</v>
      </c>
      <c r="E192" s="269" t="s">
        <v>280</v>
      </c>
      <c r="F192" s="270" t="s">
        <v>407</v>
      </c>
      <c r="G192" s="271" t="s">
        <v>225</v>
      </c>
      <c r="H192" s="272">
        <v>1</v>
      </c>
      <c r="I192" s="273"/>
      <c r="J192" s="274">
        <f>ROUND(I192*H192,2)</f>
        <v>0</v>
      </c>
      <c r="K192" s="270" t="s">
        <v>1</v>
      </c>
      <c r="L192" s="275"/>
      <c r="M192" s="276" t="s">
        <v>1</v>
      </c>
      <c r="N192" s="277" t="s">
        <v>41</v>
      </c>
      <c r="O192" s="91"/>
      <c r="P192" s="227">
        <f>O192*H192</f>
        <v>0</v>
      </c>
      <c r="Q192" s="227">
        <v>0.020500000000000001</v>
      </c>
      <c r="R192" s="227">
        <f>Q192*H192</f>
        <v>0.020500000000000001</v>
      </c>
      <c r="S192" s="227">
        <v>0</v>
      </c>
      <c r="T192" s="22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9" t="s">
        <v>231</v>
      </c>
      <c r="AT192" s="229" t="s">
        <v>228</v>
      </c>
      <c r="AU192" s="229" t="s">
        <v>145</v>
      </c>
      <c r="AY192" s="17" t="s">
        <v>136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7" t="s">
        <v>145</v>
      </c>
      <c r="BK192" s="230">
        <f>ROUND(I192*H192,2)</f>
        <v>0</v>
      </c>
      <c r="BL192" s="17" t="s">
        <v>226</v>
      </c>
      <c r="BM192" s="229" t="s">
        <v>408</v>
      </c>
    </row>
    <row r="193" s="2" customFormat="1">
      <c r="A193" s="38"/>
      <c r="B193" s="39"/>
      <c r="C193" s="40"/>
      <c r="D193" s="233" t="s">
        <v>155</v>
      </c>
      <c r="E193" s="40"/>
      <c r="F193" s="253" t="s">
        <v>409</v>
      </c>
      <c r="G193" s="40"/>
      <c r="H193" s="40"/>
      <c r="I193" s="254"/>
      <c r="J193" s="40"/>
      <c r="K193" s="40"/>
      <c r="L193" s="44"/>
      <c r="M193" s="255"/>
      <c r="N193" s="256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155</v>
      </c>
      <c r="AU193" s="17" t="s">
        <v>145</v>
      </c>
    </row>
    <row r="194" s="2" customFormat="1" ht="24.15" customHeight="1">
      <c r="A194" s="38"/>
      <c r="B194" s="39"/>
      <c r="C194" s="218" t="s">
        <v>279</v>
      </c>
      <c r="D194" s="218" t="s">
        <v>139</v>
      </c>
      <c r="E194" s="219" t="s">
        <v>294</v>
      </c>
      <c r="F194" s="220" t="s">
        <v>295</v>
      </c>
      <c r="G194" s="221" t="s">
        <v>225</v>
      </c>
      <c r="H194" s="222">
        <v>5</v>
      </c>
      <c r="I194" s="223"/>
      <c r="J194" s="224">
        <f>ROUND(I194*H194,2)</f>
        <v>0</v>
      </c>
      <c r="K194" s="220" t="s">
        <v>143</v>
      </c>
      <c r="L194" s="44"/>
      <c r="M194" s="225" t="s">
        <v>1</v>
      </c>
      <c r="N194" s="226" t="s">
        <v>41</v>
      </c>
      <c r="O194" s="91"/>
      <c r="P194" s="227">
        <f>O194*H194</f>
        <v>0</v>
      </c>
      <c r="Q194" s="227">
        <v>0</v>
      </c>
      <c r="R194" s="227">
        <f>Q194*H194</f>
        <v>0</v>
      </c>
      <c r="S194" s="227">
        <v>0.024</v>
      </c>
      <c r="T194" s="228">
        <f>S194*H194</f>
        <v>0.12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226</v>
      </c>
      <c r="AT194" s="229" t="s">
        <v>139</v>
      </c>
      <c r="AU194" s="229" t="s">
        <v>145</v>
      </c>
      <c r="AY194" s="17" t="s">
        <v>136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145</v>
      </c>
      <c r="BK194" s="230">
        <f>ROUND(I194*H194,2)</f>
        <v>0</v>
      </c>
      <c r="BL194" s="17" t="s">
        <v>226</v>
      </c>
      <c r="BM194" s="229" t="s">
        <v>410</v>
      </c>
    </row>
    <row r="195" s="14" customFormat="1">
      <c r="A195" s="14"/>
      <c r="B195" s="242"/>
      <c r="C195" s="243"/>
      <c r="D195" s="233" t="s">
        <v>147</v>
      </c>
      <c r="E195" s="244" t="s">
        <v>1</v>
      </c>
      <c r="F195" s="245" t="s">
        <v>411</v>
      </c>
      <c r="G195" s="243"/>
      <c r="H195" s="246">
        <v>2</v>
      </c>
      <c r="I195" s="247"/>
      <c r="J195" s="243"/>
      <c r="K195" s="243"/>
      <c r="L195" s="248"/>
      <c r="M195" s="249"/>
      <c r="N195" s="250"/>
      <c r="O195" s="250"/>
      <c r="P195" s="250"/>
      <c r="Q195" s="250"/>
      <c r="R195" s="250"/>
      <c r="S195" s="250"/>
      <c r="T195" s="25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2" t="s">
        <v>147</v>
      </c>
      <c r="AU195" s="252" t="s">
        <v>145</v>
      </c>
      <c r="AV195" s="14" t="s">
        <v>145</v>
      </c>
      <c r="AW195" s="14" t="s">
        <v>32</v>
      </c>
      <c r="AX195" s="14" t="s">
        <v>75</v>
      </c>
      <c r="AY195" s="252" t="s">
        <v>136</v>
      </c>
    </row>
    <row r="196" s="14" customFormat="1">
      <c r="A196" s="14"/>
      <c r="B196" s="242"/>
      <c r="C196" s="243"/>
      <c r="D196" s="233" t="s">
        <v>147</v>
      </c>
      <c r="E196" s="244" t="s">
        <v>1</v>
      </c>
      <c r="F196" s="245" t="s">
        <v>412</v>
      </c>
      <c r="G196" s="243"/>
      <c r="H196" s="246">
        <v>1</v>
      </c>
      <c r="I196" s="247"/>
      <c r="J196" s="243"/>
      <c r="K196" s="243"/>
      <c r="L196" s="248"/>
      <c r="M196" s="249"/>
      <c r="N196" s="250"/>
      <c r="O196" s="250"/>
      <c r="P196" s="250"/>
      <c r="Q196" s="250"/>
      <c r="R196" s="250"/>
      <c r="S196" s="250"/>
      <c r="T196" s="25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2" t="s">
        <v>147</v>
      </c>
      <c r="AU196" s="252" t="s">
        <v>145</v>
      </c>
      <c r="AV196" s="14" t="s">
        <v>145</v>
      </c>
      <c r="AW196" s="14" t="s">
        <v>32</v>
      </c>
      <c r="AX196" s="14" t="s">
        <v>75</v>
      </c>
      <c r="AY196" s="252" t="s">
        <v>136</v>
      </c>
    </row>
    <row r="197" s="14" customFormat="1">
      <c r="A197" s="14"/>
      <c r="B197" s="242"/>
      <c r="C197" s="243"/>
      <c r="D197" s="233" t="s">
        <v>147</v>
      </c>
      <c r="E197" s="244" t="s">
        <v>1</v>
      </c>
      <c r="F197" s="245" t="s">
        <v>413</v>
      </c>
      <c r="G197" s="243"/>
      <c r="H197" s="246">
        <v>1</v>
      </c>
      <c r="I197" s="247"/>
      <c r="J197" s="243"/>
      <c r="K197" s="243"/>
      <c r="L197" s="248"/>
      <c r="M197" s="249"/>
      <c r="N197" s="250"/>
      <c r="O197" s="250"/>
      <c r="P197" s="250"/>
      <c r="Q197" s="250"/>
      <c r="R197" s="250"/>
      <c r="S197" s="250"/>
      <c r="T197" s="25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2" t="s">
        <v>147</v>
      </c>
      <c r="AU197" s="252" t="s">
        <v>145</v>
      </c>
      <c r="AV197" s="14" t="s">
        <v>145</v>
      </c>
      <c r="AW197" s="14" t="s">
        <v>32</v>
      </c>
      <c r="AX197" s="14" t="s">
        <v>75</v>
      </c>
      <c r="AY197" s="252" t="s">
        <v>136</v>
      </c>
    </row>
    <row r="198" s="14" customFormat="1">
      <c r="A198" s="14"/>
      <c r="B198" s="242"/>
      <c r="C198" s="243"/>
      <c r="D198" s="233" t="s">
        <v>147</v>
      </c>
      <c r="E198" s="244" t="s">
        <v>1</v>
      </c>
      <c r="F198" s="245" t="s">
        <v>414</v>
      </c>
      <c r="G198" s="243"/>
      <c r="H198" s="246">
        <v>1</v>
      </c>
      <c r="I198" s="247"/>
      <c r="J198" s="243"/>
      <c r="K198" s="243"/>
      <c r="L198" s="248"/>
      <c r="M198" s="249"/>
      <c r="N198" s="250"/>
      <c r="O198" s="250"/>
      <c r="P198" s="250"/>
      <c r="Q198" s="250"/>
      <c r="R198" s="250"/>
      <c r="S198" s="250"/>
      <c r="T198" s="25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2" t="s">
        <v>147</v>
      </c>
      <c r="AU198" s="252" t="s">
        <v>145</v>
      </c>
      <c r="AV198" s="14" t="s">
        <v>145</v>
      </c>
      <c r="AW198" s="14" t="s">
        <v>32</v>
      </c>
      <c r="AX198" s="14" t="s">
        <v>75</v>
      </c>
      <c r="AY198" s="252" t="s">
        <v>136</v>
      </c>
    </row>
    <row r="199" s="15" customFormat="1">
      <c r="A199" s="15"/>
      <c r="B199" s="257"/>
      <c r="C199" s="258"/>
      <c r="D199" s="233" t="s">
        <v>147</v>
      </c>
      <c r="E199" s="259" t="s">
        <v>1</v>
      </c>
      <c r="F199" s="260" t="s">
        <v>185</v>
      </c>
      <c r="G199" s="258"/>
      <c r="H199" s="261">
        <v>5</v>
      </c>
      <c r="I199" s="262"/>
      <c r="J199" s="258"/>
      <c r="K199" s="258"/>
      <c r="L199" s="263"/>
      <c r="M199" s="264"/>
      <c r="N199" s="265"/>
      <c r="O199" s="265"/>
      <c r="P199" s="265"/>
      <c r="Q199" s="265"/>
      <c r="R199" s="265"/>
      <c r="S199" s="265"/>
      <c r="T199" s="266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67" t="s">
        <v>147</v>
      </c>
      <c r="AU199" s="267" t="s">
        <v>145</v>
      </c>
      <c r="AV199" s="15" t="s">
        <v>144</v>
      </c>
      <c r="AW199" s="15" t="s">
        <v>32</v>
      </c>
      <c r="AX199" s="15" t="s">
        <v>83</v>
      </c>
      <c r="AY199" s="267" t="s">
        <v>136</v>
      </c>
    </row>
    <row r="200" s="2" customFormat="1" ht="24.15" customHeight="1">
      <c r="A200" s="38"/>
      <c r="B200" s="39"/>
      <c r="C200" s="218" t="s">
        <v>284</v>
      </c>
      <c r="D200" s="218" t="s">
        <v>139</v>
      </c>
      <c r="E200" s="219" t="s">
        <v>299</v>
      </c>
      <c r="F200" s="220" t="s">
        <v>300</v>
      </c>
      <c r="G200" s="221" t="s">
        <v>225</v>
      </c>
      <c r="H200" s="222">
        <v>6</v>
      </c>
      <c r="I200" s="223"/>
      <c r="J200" s="224">
        <f>ROUND(I200*H200,2)</f>
        <v>0</v>
      </c>
      <c r="K200" s="220" t="s">
        <v>1</v>
      </c>
      <c r="L200" s="44"/>
      <c r="M200" s="225" t="s">
        <v>1</v>
      </c>
      <c r="N200" s="226" t="s">
        <v>41</v>
      </c>
      <c r="O200" s="91"/>
      <c r="P200" s="227">
        <f>O200*H200</f>
        <v>0</v>
      </c>
      <c r="Q200" s="227">
        <v>0</v>
      </c>
      <c r="R200" s="227">
        <f>Q200*H200</f>
        <v>0</v>
      </c>
      <c r="S200" s="227">
        <v>0.024</v>
      </c>
      <c r="T200" s="228">
        <f>S200*H200</f>
        <v>0.14400000000000002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226</v>
      </c>
      <c r="AT200" s="229" t="s">
        <v>139</v>
      </c>
      <c r="AU200" s="229" t="s">
        <v>145</v>
      </c>
      <c r="AY200" s="17" t="s">
        <v>136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145</v>
      </c>
      <c r="BK200" s="230">
        <f>ROUND(I200*H200,2)</f>
        <v>0</v>
      </c>
      <c r="BL200" s="17" t="s">
        <v>226</v>
      </c>
      <c r="BM200" s="229" t="s">
        <v>415</v>
      </c>
    </row>
    <row r="201" s="14" customFormat="1">
      <c r="A201" s="14"/>
      <c r="B201" s="242"/>
      <c r="C201" s="243"/>
      <c r="D201" s="233" t="s">
        <v>147</v>
      </c>
      <c r="E201" s="244" t="s">
        <v>1</v>
      </c>
      <c r="F201" s="245" t="s">
        <v>416</v>
      </c>
      <c r="G201" s="243"/>
      <c r="H201" s="246">
        <v>6</v>
      </c>
      <c r="I201" s="247"/>
      <c r="J201" s="243"/>
      <c r="K201" s="243"/>
      <c r="L201" s="248"/>
      <c r="M201" s="249"/>
      <c r="N201" s="250"/>
      <c r="O201" s="250"/>
      <c r="P201" s="250"/>
      <c r="Q201" s="250"/>
      <c r="R201" s="250"/>
      <c r="S201" s="250"/>
      <c r="T201" s="25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2" t="s">
        <v>147</v>
      </c>
      <c r="AU201" s="252" t="s">
        <v>145</v>
      </c>
      <c r="AV201" s="14" t="s">
        <v>145</v>
      </c>
      <c r="AW201" s="14" t="s">
        <v>32</v>
      </c>
      <c r="AX201" s="14" t="s">
        <v>83</v>
      </c>
      <c r="AY201" s="252" t="s">
        <v>136</v>
      </c>
    </row>
    <row r="202" s="2" customFormat="1" ht="24.15" customHeight="1">
      <c r="A202" s="38"/>
      <c r="B202" s="39"/>
      <c r="C202" s="218" t="s">
        <v>288</v>
      </c>
      <c r="D202" s="218" t="s">
        <v>139</v>
      </c>
      <c r="E202" s="219" t="s">
        <v>304</v>
      </c>
      <c r="F202" s="220" t="s">
        <v>305</v>
      </c>
      <c r="G202" s="221" t="s">
        <v>225</v>
      </c>
      <c r="H202" s="222">
        <v>1</v>
      </c>
      <c r="I202" s="223"/>
      <c r="J202" s="224">
        <f>ROUND(I202*H202,2)</f>
        <v>0</v>
      </c>
      <c r="K202" s="220" t="s">
        <v>143</v>
      </c>
      <c r="L202" s="44"/>
      <c r="M202" s="225" t="s">
        <v>1</v>
      </c>
      <c r="N202" s="226" t="s">
        <v>41</v>
      </c>
      <c r="O202" s="91"/>
      <c r="P202" s="227">
        <f>O202*H202</f>
        <v>0</v>
      </c>
      <c r="Q202" s="227">
        <v>0</v>
      </c>
      <c r="R202" s="227">
        <f>Q202*H202</f>
        <v>0</v>
      </c>
      <c r="S202" s="227">
        <v>0.028000000000000001</v>
      </c>
      <c r="T202" s="228">
        <f>S202*H202</f>
        <v>0.028000000000000001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9" t="s">
        <v>226</v>
      </c>
      <c r="AT202" s="229" t="s">
        <v>139</v>
      </c>
      <c r="AU202" s="229" t="s">
        <v>145</v>
      </c>
      <c r="AY202" s="17" t="s">
        <v>136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7" t="s">
        <v>145</v>
      </c>
      <c r="BK202" s="230">
        <f>ROUND(I202*H202,2)</f>
        <v>0</v>
      </c>
      <c r="BL202" s="17" t="s">
        <v>226</v>
      </c>
      <c r="BM202" s="229" t="s">
        <v>417</v>
      </c>
    </row>
    <row r="203" s="14" customFormat="1">
      <c r="A203" s="14"/>
      <c r="B203" s="242"/>
      <c r="C203" s="243"/>
      <c r="D203" s="233" t="s">
        <v>147</v>
      </c>
      <c r="E203" s="244" t="s">
        <v>1</v>
      </c>
      <c r="F203" s="245" t="s">
        <v>418</v>
      </c>
      <c r="G203" s="243"/>
      <c r="H203" s="246">
        <v>1</v>
      </c>
      <c r="I203" s="247"/>
      <c r="J203" s="243"/>
      <c r="K203" s="243"/>
      <c r="L203" s="248"/>
      <c r="M203" s="249"/>
      <c r="N203" s="250"/>
      <c r="O203" s="250"/>
      <c r="P203" s="250"/>
      <c r="Q203" s="250"/>
      <c r="R203" s="250"/>
      <c r="S203" s="250"/>
      <c r="T203" s="25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2" t="s">
        <v>147</v>
      </c>
      <c r="AU203" s="252" t="s">
        <v>145</v>
      </c>
      <c r="AV203" s="14" t="s">
        <v>145</v>
      </c>
      <c r="AW203" s="14" t="s">
        <v>32</v>
      </c>
      <c r="AX203" s="14" t="s">
        <v>83</v>
      </c>
      <c r="AY203" s="252" t="s">
        <v>136</v>
      </c>
    </row>
    <row r="204" s="2" customFormat="1" ht="33" customHeight="1">
      <c r="A204" s="38"/>
      <c r="B204" s="39"/>
      <c r="C204" s="218" t="s">
        <v>293</v>
      </c>
      <c r="D204" s="218" t="s">
        <v>139</v>
      </c>
      <c r="E204" s="219" t="s">
        <v>310</v>
      </c>
      <c r="F204" s="220" t="s">
        <v>311</v>
      </c>
      <c r="G204" s="221" t="s">
        <v>197</v>
      </c>
      <c r="H204" s="222">
        <v>0.123</v>
      </c>
      <c r="I204" s="223"/>
      <c r="J204" s="224">
        <f>ROUND(I204*H204,2)</f>
        <v>0</v>
      </c>
      <c r="K204" s="220" t="s">
        <v>143</v>
      </c>
      <c r="L204" s="44"/>
      <c r="M204" s="225" t="s">
        <v>1</v>
      </c>
      <c r="N204" s="226" t="s">
        <v>41</v>
      </c>
      <c r="O204" s="91"/>
      <c r="P204" s="227">
        <f>O204*H204</f>
        <v>0</v>
      </c>
      <c r="Q204" s="227">
        <v>0</v>
      </c>
      <c r="R204" s="227">
        <f>Q204*H204</f>
        <v>0</v>
      </c>
      <c r="S204" s="227">
        <v>0</v>
      </c>
      <c r="T204" s="22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226</v>
      </c>
      <c r="AT204" s="229" t="s">
        <v>139</v>
      </c>
      <c r="AU204" s="229" t="s">
        <v>145</v>
      </c>
      <c r="AY204" s="17" t="s">
        <v>136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145</v>
      </c>
      <c r="BK204" s="230">
        <f>ROUND(I204*H204,2)</f>
        <v>0</v>
      </c>
      <c r="BL204" s="17" t="s">
        <v>226</v>
      </c>
      <c r="BM204" s="229" t="s">
        <v>419</v>
      </c>
    </row>
    <row r="205" s="2" customFormat="1" ht="24.15" customHeight="1">
      <c r="A205" s="38"/>
      <c r="B205" s="39"/>
      <c r="C205" s="218" t="s">
        <v>231</v>
      </c>
      <c r="D205" s="218" t="s">
        <v>139</v>
      </c>
      <c r="E205" s="219" t="s">
        <v>314</v>
      </c>
      <c r="F205" s="220" t="s">
        <v>315</v>
      </c>
      <c r="G205" s="221" t="s">
        <v>197</v>
      </c>
      <c r="H205" s="222">
        <v>0.123</v>
      </c>
      <c r="I205" s="223"/>
      <c r="J205" s="224">
        <f>ROUND(I205*H205,2)</f>
        <v>0</v>
      </c>
      <c r="K205" s="220" t="s">
        <v>143</v>
      </c>
      <c r="L205" s="44"/>
      <c r="M205" s="225" t="s">
        <v>1</v>
      </c>
      <c r="N205" s="226" t="s">
        <v>41</v>
      </c>
      <c r="O205" s="91"/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226</v>
      </c>
      <c r="AT205" s="229" t="s">
        <v>139</v>
      </c>
      <c r="AU205" s="229" t="s">
        <v>145</v>
      </c>
      <c r="AY205" s="17" t="s">
        <v>136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145</v>
      </c>
      <c r="BK205" s="230">
        <f>ROUND(I205*H205,2)</f>
        <v>0</v>
      </c>
      <c r="BL205" s="17" t="s">
        <v>226</v>
      </c>
      <c r="BM205" s="229" t="s">
        <v>420</v>
      </c>
    </row>
    <row r="206" s="12" customFormat="1" ht="22.8" customHeight="1">
      <c r="A206" s="12"/>
      <c r="B206" s="202"/>
      <c r="C206" s="203"/>
      <c r="D206" s="204" t="s">
        <v>74</v>
      </c>
      <c r="E206" s="216" t="s">
        <v>317</v>
      </c>
      <c r="F206" s="216" t="s">
        <v>318</v>
      </c>
      <c r="G206" s="203"/>
      <c r="H206" s="203"/>
      <c r="I206" s="206"/>
      <c r="J206" s="217">
        <f>BK206</f>
        <v>0</v>
      </c>
      <c r="K206" s="203"/>
      <c r="L206" s="208"/>
      <c r="M206" s="209"/>
      <c r="N206" s="210"/>
      <c r="O206" s="210"/>
      <c r="P206" s="211">
        <f>SUM(P207:P211)</f>
        <v>0</v>
      </c>
      <c r="Q206" s="210"/>
      <c r="R206" s="211">
        <f>SUM(R207:R211)</f>
        <v>0.0016008000000000001</v>
      </c>
      <c r="S206" s="210"/>
      <c r="T206" s="212">
        <f>SUM(T207:T211)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13" t="s">
        <v>145</v>
      </c>
      <c r="AT206" s="214" t="s">
        <v>74</v>
      </c>
      <c r="AU206" s="214" t="s">
        <v>83</v>
      </c>
      <c r="AY206" s="213" t="s">
        <v>136</v>
      </c>
      <c r="BK206" s="215">
        <f>SUM(BK207:BK211)</f>
        <v>0</v>
      </c>
    </row>
    <row r="207" s="2" customFormat="1" ht="21.75" customHeight="1">
      <c r="A207" s="38"/>
      <c r="B207" s="39"/>
      <c r="C207" s="218" t="s">
        <v>303</v>
      </c>
      <c r="D207" s="218" t="s">
        <v>139</v>
      </c>
      <c r="E207" s="219" t="s">
        <v>320</v>
      </c>
      <c r="F207" s="220" t="s">
        <v>321</v>
      </c>
      <c r="G207" s="221" t="s">
        <v>322</v>
      </c>
      <c r="H207" s="222">
        <v>6</v>
      </c>
      <c r="I207" s="223"/>
      <c r="J207" s="224">
        <f>ROUND(I207*H207,2)</f>
        <v>0</v>
      </c>
      <c r="K207" s="220" t="s">
        <v>143</v>
      </c>
      <c r="L207" s="44"/>
      <c r="M207" s="225" t="s">
        <v>1</v>
      </c>
      <c r="N207" s="226" t="s">
        <v>41</v>
      </c>
      <c r="O207" s="91"/>
      <c r="P207" s="227">
        <f>O207*H207</f>
        <v>0</v>
      </c>
      <c r="Q207" s="227">
        <v>4.0000000000000003E-05</v>
      </c>
      <c r="R207" s="227">
        <f>Q207*H207</f>
        <v>0.00024000000000000003</v>
      </c>
      <c r="S207" s="227">
        <v>0</v>
      </c>
      <c r="T207" s="22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9" t="s">
        <v>226</v>
      </c>
      <c r="AT207" s="229" t="s">
        <v>139</v>
      </c>
      <c r="AU207" s="229" t="s">
        <v>145</v>
      </c>
      <c r="AY207" s="17" t="s">
        <v>136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145</v>
      </c>
      <c r="BK207" s="230">
        <f>ROUND(I207*H207,2)</f>
        <v>0</v>
      </c>
      <c r="BL207" s="17" t="s">
        <v>226</v>
      </c>
      <c r="BM207" s="229" t="s">
        <v>421</v>
      </c>
    </row>
    <row r="208" s="13" customFormat="1">
      <c r="A208" s="13"/>
      <c r="B208" s="231"/>
      <c r="C208" s="232"/>
      <c r="D208" s="233" t="s">
        <v>147</v>
      </c>
      <c r="E208" s="234" t="s">
        <v>1</v>
      </c>
      <c r="F208" s="235" t="s">
        <v>324</v>
      </c>
      <c r="G208" s="232"/>
      <c r="H208" s="234" t="s">
        <v>1</v>
      </c>
      <c r="I208" s="236"/>
      <c r="J208" s="232"/>
      <c r="K208" s="232"/>
      <c r="L208" s="237"/>
      <c r="M208" s="238"/>
      <c r="N208" s="239"/>
      <c r="O208" s="239"/>
      <c r="P208" s="239"/>
      <c r="Q208" s="239"/>
      <c r="R208" s="239"/>
      <c r="S208" s="239"/>
      <c r="T208" s="24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1" t="s">
        <v>147</v>
      </c>
      <c r="AU208" s="241" t="s">
        <v>145</v>
      </c>
      <c r="AV208" s="13" t="s">
        <v>83</v>
      </c>
      <c r="AW208" s="13" t="s">
        <v>32</v>
      </c>
      <c r="AX208" s="13" t="s">
        <v>75</v>
      </c>
      <c r="AY208" s="241" t="s">
        <v>136</v>
      </c>
    </row>
    <row r="209" s="14" customFormat="1">
      <c r="A209" s="14"/>
      <c r="B209" s="242"/>
      <c r="C209" s="243"/>
      <c r="D209" s="233" t="s">
        <v>147</v>
      </c>
      <c r="E209" s="244" t="s">
        <v>1</v>
      </c>
      <c r="F209" s="245" t="s">
        <v>150</v>
      </c>
      <c r="G209" s="243"/>
      <c r="H209" s="246">
        <v>6</v>
      </c>
      <c r="I209" s="247"/>
      <c r="J209" s="243"/>
      <c r="K209" s="243"/>
      <c r="L209" s="248"/>
      <c r="M209" s="249"/>
      <c r="N209" s="250"/>
      <c r="O209" s="250"/>
      <c r="P209" s="250"/>
      <c r="Q209" s="250"/>
      <c r="R209" s="250"/>
      <c r="S209" s="250"/>
      <c r="T209" s="251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2" t="s">
        <v>147</v>
      </c>
      <c r="AU209" s="252" t="s">
        <v>145</v>
      </c>
      <c r="AV209" s="14" t="s">
        <v>145</v>
      </c>
      <c r="AW209" s="14" t="s">
        <v>32</v>
      </c>
      <c r="AX209" s="14" t="s">
        <v>83</v>
      </c>
      <c r="AY209" s="252" t="s">
        <v>136</v>
      </c>
    </row>
    <row r="210" s="2" customFormat="1" ht="24.15" customHeight="1">
      <c r="A210" s="38"/>
      <c r="B210" s="39"/>
      <c r="C210" s="268" t="s">
        <v>309</v>
      </c>
      <c r="D210" s="268" t="s">
        <v>228</v>
      </c>
      <c r="E210" s="269" t="s">
        <v>326</v>
      </c>
      <c r="F210" s="270" t="s">
        <v>327</v>
      </c>
      <c r="G210" s="271" t="s">
        <v>322</v>
      </c>
      <c r="H210" s="272">
        <v>6.4800000000000004</v>
      </c>
      <c r="I210" s="273"/>
      <c r="J210" s="274">
        <f>ROUND(I210*H210,2)</f>
        <v>0</v>
      </c>
      <c r="K210" s="270" t="s">
        <v>143</v>
      </c>
      <c r="L210" s="275"/>
      <c r="M210" s="276" t="s">
        <v>1</v>
      </c>
      <c r="N210" s="277" t="s">
        <v>41</v>
      </c>
      <c r="O210" s="91"/>
      <c r="P210" s="227">
        <f>O210*H210</f>
        <v>0</v>
      </c>
      <c r="Q210" s="227">
        <v>0.00021000000000000001</v>
      </c>
      <c r="R210" s="227">
        <f>Q210*H210</f>
        <v>0.0013608000000000001</v>
      </c>
      <c r="S210" s="227">
        <v>0</v>
      </c>
      <c r="T210" s="22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231</v>
      </c>
      <c r="AT210" s="229" t="s">
        <v>228</v>
      </c>
      <c r="AU210" s="229" t="s">
        <v>145</v>
      </c>
      <c r="AY210" s="17" t="s">
        <v>136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145</v>
      </c>
      <c r="BK210" s="230">
        <f>ROUND(I210*H210,2)</f>
        <v>0</v>
      </c>
      <c r="BL210" s="17" t="s">
        <v>226</v>
      </c>
      <c r="BM210" s="229" t="s">
        <v>422</v>
      </c>
    </row>
    <row r="211" s="14" customFormat="1">
      <c r="A211" s="14"/>
      <c r="B211" s="242"/>
      <c r="C211" s="243"/>
      <c r="D211" s="233" t="s">
        <v>147</v>
      </c>
      <c r="E211" s="243"/>
      <c r="F211" s="245" t="s">
        <v>423</v>
      </c>
      <c r="G211" s="243"/>
      <c r="H211" s="246">
        <v>6.4800000000000004</v>
      </c>
      <c r="I211" s="247"/>
      <c r="J211" s="243"/>
      <c r="K211" s="243"/>
      <c r="L211" s="248"/>
      <c r="M211" s="249"/>
      <c r="N211" s="250"/>
      <c r="O211" s="250"/>
      <c r="P211" s="250"/>
      <c r="Q211" s="250"/>
      <c r="R211" s="250"/>
      <c r="S211" s="250"/>
      <c r="T211" s="25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2" t="s">
        <v>147</v>
      </c>
      <c r="AU211" s="252" t="s">
        <v>145</v>
      </c>
      <c r="AV211" s="14" t="s">
        <v>145</v>
      </c>
      <c r="AW211" s="14" t="s">
        <v>4</v>
      </c>
      <c r="AX211" s="14" t="s">
        <v>83</v>
      </c>
      <c r="AY211" s="252" t="s">
        <v>136</v>
      </c>
    </row>
    <row r="212" s="12" customFormat="1" ht="22.8" customHeight="1">
      <c r="A212" s="12"/>
      <c r="B212" s="202"/>
      <c r="C212" s="203"/>
      <c r="D212" s="204" t="s">
        <v>74</v>
      </c>
      <c r="E212" s="216" t="s">
        <v>330</v>
      </c>
      <c r="F212" s="216" t="s">
        <v>331</v>
      </c>
      <c r="G212" s="203"/>
      <c r="H212" s="203"/>
      <c r="I212" s="206"/>
      <c r="J212" s="217">
        <f>BK212</f>
        <v>0</v>
      </c>
      <c r="K212" s="203"/>
      <c r="L212" s="208"/>
      <c r="M212" s="209"/>
      <c r="N212" s="210"/>
      <c r="O212" s="210"/>
      <c r="P212" s="211">
        <f>SUM(P213:P224)</f>
        <v>0</v>
      </c>
      <c r="Q212" s="210"/>
      <c r="R212" s="211">
        <f>SUM(R213:R224)</f>
        <v>0.045999999999999999</v>
      </c>
      <c r="S212" s="210"/>
      <c r="T212" s="212">
        <f>SUM(T213:T224)</f>
        <v>0.014999999999999999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3" t="s">
        <v>145</v>
      </c>
      <c r="AT212" s="214" t="s">
        <v>74</v>
      </c>
      <c r="AU212" s="214" t="s">
        <v>83</v>
      </c>
      <c r="AY212" s="213" t="s">
        <v>136</v>
      </c>
      <c r="BK212" s="215">
        <f>SUM(BK213:BK224)</f>
        <v>0</v>
      </c>
    </row>
    <row r="213" s="2" customFormat="1" ht="24.15" customHeight="1">
      <c r="A213" s="38"/>
      <c r="B213" s="39"/>
      <c r="C213" s="218" t="s">
        <v>313</v>
      </c>
      <c r="D213" s="218" t="s">
        <v>139</v>
      </c>
      <c r="E213" s="219" t="s">
        <v>333</v>
      </c>
      <c r="F213" s="220" t="s">
        <v>334</v>
      </c>
      <c r="G213" s="221" t="s">
        <v>142</v>
      </c>
      <c r="H213" s="222">
        <v>100</v>
      </c>
      <c r="I213" s="223"/>
      <c r="J213" s="224">
        <f>ROUND(I213*H213,2)</f>
        <v>0</v>
      </c>
      <c r="K213" s="220" t="s">
        <v>143</v>
      </c>
      <c r="L213" s="44"/>
      <c r="M213" s="225" t="s">
        <v>1</v>
      </c>
      <c r="N213" s="226" t="s">
        <v>41</v>
      </c>
      <c r="O213" s="91"/>
      <c r="P213" s="227">
        <f>O213*H213</f>
        <v>0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226</v>
      </c>
      <c r="AT213" s="229" t="s">
        <v>139</v>
      </c>
      <c r="AU213" s="229" t="s">
        <v>145</v>
      </c>
      <c r="AY213" s="17" t="s">
        <v>136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145</v>
      </c>
      <c r="BK213" s="230">
        <f>ROUND(I213*H213,2)</f>
        <v>0</v>
      </c>
      <c r="BL213" s="17" t="s">
        <v>226</v>
      </c>
      <c r="BM213" s="229" t="s">
        <v>424</v>
      </c>
    </row>
    <row r="214" s="2" customFormat="1">
      <c r="A214" s="38"/>
      <c r="B214" s="39"/>
      <c r="C214" s="40"/>
      <c r="D214" s="233" t="s">
        <v>155</v>
      </c>
      <c r="E214" s="40"/>
      <c r="F214" s="253" t="s">
        <v>336</v>
      </c>
      <c r="G214" s="40"/>
      <c r="H214" s="40"/>
      <c r="I214" s="254"/>
      <c r="J214" s="40"/>
      <c r="K214" s="40"/>
      <c r="L214" s="44"/>
      <c r="M214" s="255"/>
      <c r="N214" s="256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155</v>
      </c>
      <c r="AU214" s="17" t="s">
        <v>145</v>
      </c>
    </row>
    <row r="215" s="14" customFormat="1">
      <c r="A215" s="14"/>
      <c r="B215" s="242"/>
      <c r="C215" s="243"/>
      <c r="D215" s="233" t="s">
        <v>147</v>
      </c>
      <c r="E215" s="244" t="s">
        <v>1</v>
      </c>
      <c r="F215" s="245" t="s">
        <v>425</v>
      </c>
      <c r="G215" s="243"/>
      <c r="H215" s="246">
        <v>100</v>
      </c>
      <c r="I215" s="247"/>
      <c r="J215" s="243"/>
      <c r="K215" s="243"/>
      <c r="L215" s="248"/>
      <c r="M215" s="249"/>
      <c r="N215" s="250"/>
      <c r="O215" s="250"/>
      <c r="P215" s="250"/>
      <c r="Q215" s="250"/>
      <c r="R215" s="250"/>
      <c r="S215" s="250"/>
      <c r="T215" s="251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2" t="s">
        <v>147</v>
      </c>
      <c r="AU215" s="252" t="s">
        <v>145</v>
      </c>
      <c r="AV215" s="14" t="s">
        <v>145</v>
      </c>
      <c r="AW215" s="14" t="s">
        <v>32</v>
      </c>
      <c r="AX215" s="14" t="s">
        <v>83</v>
      </c>
      <c r="AY215" s="252" t="s">
        <v>136</v>
      </c>
    </row>
    <row r="216" s="2" customFormat="1" ht="24.15" customHeight="1">
      <c r="A216" s="38"/>
      <c r="B216" s="39"/>
      <c r="C216" s="218" t="s">
        <v>319</v>
      </c>
      <c r="D216" s="218" t="s">
        <v>139</v>
      </c>
      <c r="E216" s="219" t="s">
        <v>339</v>
      </c>
      <c r="F216" s="220" t="s">
        <v>340</v>
      </c>
      <c r="G216" s="221" t="s">
        <v>142</v>
      </c>
      <c r="H216" s="222">
        <v>100</v>
      </c>
      <c r="I216" s="223"/>
      <c r="J216" s="224">
        <f>ROUND(I216*H216,2)</f>
        <v>0</v>
      </c>
      <c r="K216" s="220" t="s">
        <v>143</v>
      </c>
      <c r="L216" s="44"/>
      <c r="M216" s="225" t="s">
        <v>1</v>
      </c>
      <c r="N216" s="226" t="s">
        <v>41</v>
      </c>
      <c r="O216" s="91"/>
      <c r="P216" s="227">
        <f>O216*H216</f>
        <v>0</v>
      </c>
      <c r="Q216" s="227">
        <v>0</v>
      </c>
      <c r="R216" s="227">
        <f>Q216*H216</f>
        <v>0</v>
      </c>
      <c r="S216" s="227">
        <v>0.00014999999999999999</v>
      </c>
      <c r="T216" s="228">
        <f>S216*H216</f>
        <v>0.014999999999999999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9" t="s">
        <v>226</v>
      </c>
      <c r="AT216" s="229" t="s">
        <v>139</v>
      </c>
      <c r="AU216" s="229" t="s">
        <v>145</v>
      </c>
      <c r="AY216" s="17" t="s">
        <v>136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17" t="s">
        <v>145</v>
      </c>
      <c r="BK216" s="230">
        <f>ROUND(I216*H216,2)</f>
        <v>0</v>
      </c>
      <c r="BL216" s="17" t="s">
        <v>226</v>
      </c>
      <c r="BM216" s="229" t="s">
        <v>426</v>
      </c>
    </row>
    <row r="217" s="2" customFormat="1">
      <c r="A217" s="38"/>
      <c r="B217" s="39"/>
      <c r="C217" s="40"/>
      <c r="D217" s="233" t="s">
        <v>155</v>
      </c>
      <c r="E217" s="40"/>
      <c r="F217" s="253" t="s">
        <v>336</v>
      </c>
      <c r="G217" s="40"/>
      <c r="H217" s="40"/>
      <c r="I217" s="254"/>
      <c r="J217" s="40"/>
      <c r="K217" s="40"/>
      <c r="L217" s="44"/>
      <c r="M217" s="255"/>
      <c r="N217" s="256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155</v>
      </c>
      <c r="AU217" s="17" t="s">
        <v>145</v>
      </c>
    </row>
    <row r="218" s="14" customFormat="1">
      <c r="A218" s="14"/>
      <c r="B218" s="242"/>
      <c r="C218" s="243"/>
      <c r="D218" s="233" t="s">
        <v>147</v>
      </c>
      <c r="E218" s="244" t="s">
        <v>1</v>
      </c>
      <c r="F218" s="245" t="s">
        <v>425</v>
      </c>
      <c r="G218" s="243"/>
      <c r="H218" s="246">
        <v>100</v>
      </c>
      <c r="I218" s="247"/>
      <c r="J218" s="243"/>
      <c r="K218" s="243"/>
      <c r="L218" s="248"/>
      <c r="M218" s="249"/>
      <c r="N218" s="250"/>
      <c r="O218" s="250"/>
      <c r="P218" s="250"/>
      <c r="Q218" s="250"/>
      <c r="R218" s="250"/>
      <c r="S218" s="250"/>
      <c r="T218" s="25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2" t="s">
        <v>147</v>
      </c>
      <c r="AU218" s="252" t="s">
        <v>145</v>
      </c>
      <c r="AV218" s="14" t="s">
        <v>145</v>
      </c>
      <c r="AW218" s="14" t="s">
        <v>32</v>
      </c>
      <c r="AX218" s="14" t="s">
        <v>83</v>
      </c>
      <c r="AY218" s="252" t="s">
        <v>136</v>
      </c>
    </row>
    <row r="219" s="2" customFormat="1" ht="24.15" customHeight="1">
      <c r="A219" s="38"/>
      <c r="B219" s="39"/>
      <c r="C219" s="218" t="s">
        <v>325</v>
      </c>
      <c r="D219" s="218" t="s">
        <v>139</v>
      </c>
      <c r="E219" s="219" t="s">
        <v>343</v>
      </c>
      <c r="F219" s="220" t="s">
        <v>344</v>
      </c>
      <c r="G219" s="221" t="s">
        <v>142</v>
      </c>
      <c r="H219" s="222">
        <v>100</v>
      </c>
      <c r="I219" s="223"/>
      <c r="J219" s="224">
        <f>ROUND(I219*H219,2)</f>
        <v>0</v>
      </c>
      <c r="K219" s="220" t="s">
        <v>143</v>
      </c>
      <c r="L219" s="44"/>
      <c r="M219" s="225" t="s">
        <v>1</v>
      </c>
      <c r="N219" s="226" t="s">
        <v>41</v>
      </c>
      <c r="O219" s="91"/>
      <c r="P219" s="227">
        <f>O219*H219</f>
        <v>0</v>
      </c>
      <c r="Q219" s="227">
        <v>0.00020000000000000001</v>
      </c>
      <c r="R219" s="227">
        <f>Q219*H219</f>
        <v>0.02</v>
      </c>
      <c r="S219" s="227">
        <v>0</v>
      </c>
      <c r="T219" s="22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9" t="s">
        <v>226</v>
      </c>
      <c r="AT219" s="229" t="s">
        <v>139</v>
      </c>
      <c r="AU219" s="229" t="s">
        <v>145</v>
      </c>
      <c r="AY219" s="17" t="s">
        <v>136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145</v>
      </c>
      <c r="BK219" s="230">
        <f>ROUND(I219*H219,2)</f>
        <v>0</v>
      </c>
      <c r="BL219" s="17" t="s">
        <v>226</v>
      </c>
      <c r="BM219" s="229" t="s">
        <v>427</v>
      </c>
    </row>
    <row r="220" s="2" customFormat="1">
      <c r="A220" s="38"/>
      <c r="B220" s="39"/>
      <c r="C220" s="40"/>
      <c r="D220" s="233" t="s">
        <v>155</v>
      </c>
      <c r="E220" s="40"/>
      <c r="F220" s="253" t="s">
        <v>336</v>
      </c>
      <c r="G220" s="40"/>
      <c r="H220" s="40"/>
      <c r="I220" s="254"/>
      <c r="J220" s="40"/>
      <c r="K220" s="40"/>
      <c r="L220" s="44"/>
      <c r="M220" s="255"/>
      <c r="N220" s="256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155</v>
      </c>
      <c r="AU220" s="17" t="s">
        <v>145</v>
      </c>
    </row>
    <row r="221" s="14" customFormat="1">
      <c r="A221" s="14"/>
      <c r="B221" s="242"/>
      <c r="C221" s="243"/>
      <c r="D221" s="233" t="s">
        <v>147</v>
      </c>
      <c r="E221" s="244" t="s">
        <v>1</v>
      </c>
      <c r="F221" s="245" t="s">
        <v>425</v>
      </c>
      <c r="G221" s="243"/>
      <c r="H221" s="246">
        <v>100</v>
      </c>
      <c r="I221" s="247"/>
      <c r="J221" s="243"/>
      <c r="K221" s="243"/>
      <c r="L221" s="248"/>
      <c r="M221" s="249"/>
      <c r="N221" s="250"/>
      <c r="O221" s="250"/>
      <c r="P221" s="250"/>
      <c r="Q221" s="250"/>
      <c r="R221" s="250"/>
      <c r="S221" s="250"/>
      <c r="T221" s="25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2" t="s">
        <v>147</v>
      </c>
      <c r="AU221" s="252" t="s">
        <v>145</v>
      </c>
      <c r="AV221" s="14" t="s">
        <v>145</v>
      </c>
      <c r="AW221" s="14" t="s">
        <v>32</v>
      </c>
      <c r="AX221" s="14" t="s">
        <v>83</v>
      </c>
      <c r="AY221" s="252" t="s">
        <v>136</v>
      </c>
    </row>
    <row r="222" s="2" customFormat="1" ht="33" customHeight="1">
      <c r="A222" s="38"/>
      <c r="B222" s="39"/>
      <c r="C222" s="218" t="s">
        <v>332</v>
      </c>
      <c r="D222" s="218" t="s">
        <v>139</v>
      </c>
      <c r="E222" s="219" t="s">
        <v>347</v>
      </c>
      <c r="F222" s="220" t="s">
        <v>348</v>
      </c>
      <c r="G222" s="221" t="s">
        <v>142</v>
      </c>
      <c r="H222" s="222">
        <v>100</v>
      </c>
      <c r="I222" s="223"/>
      <c r="J222" s="224">
        <f>ROUND(I222*H222,2)</f>
        <v>0</v>
      </c>
      <c r="K222" s="220" t="s">
        <v>143</v>
      </c>
      <c r="L222" s="44"/>
      <c r="M222" s="225" t="s">
        <v>1</v>
      </c>
      <c r="N222" s="226" t="s">
        <v>41</v>
      </c>
      <c r="O222" s="91"/>
      <c r="P222" s="227">
        <f>O222*H222</f>
        <v>0</v>
      </c>
      <c r="Q222" s="227">
        <v>0.00025999999999999998</v>
      </c>
      <c r="R222" s="227">
        <f>Q222*H222</f>
        <v>0.025999999999999999</v>
      </c>
      <c r="S222" s="227">
        <v>0</v>
      </c>
      <c r="T222" s="228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9" t="s">
        <v>226</v>
      </c>
      <c r="AT222" s="229" t="s">
        <v>139</v>
      </c>
      <c r="AU222" s="229" t="s">
        <v>145</v>
      </c>
      <c r="AY222" s="17" t="s">
        <v>136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17" t="s">
        <v>145</v>
      </c>
      <c r="BK222" s="230">
        <f>ROUND(I222*H222,2)</f>
        <v>0</v>
      </c>
      <c r="BL222" s="17" t="s">
        <v>226</v>
      </c>
      <c r="BM222" s="229" t="s">
        <v>428</v>
      </c>
    </row>
    <row r="223" s="2" customFormat="1">
      <c r="A223" s="38"/>
      <c r="B223" s="39"/>
      <c r="C223" s="40"/>
      <c r="D223" s="233" t="s">
        <v>155</v>
      </c>
      <c r="E223" s="40"/>
      <c r="F223" s="253" t="s">
        <v>336</v>
      </c>
      <c r="G223" s="40"/>
      <c r="H223" s="40"/>
      <c r="I223" s="254"/>
      <c r="J223" s="40"/>
      <c r="K223" s="40"/>
      <c r="L223" s="44"/>
      <c r="M223" s="255"/>
      <c r="N223" s="256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155</v>
      </c>
      <c r="AU223" s="17" t="s">
        <v>145</v>
      </c>
    </row>
    <row r="224" s="14" customFormat="1">
      <c r="A224" s="14"/>
      <c r="B224" s="242"/>
      <c r="C224" s="243"/>
      <c r="D224" s="233" t="s">
        <v>147</v>
      </c>
      <c r="E224" s="244" t="s">
        <v>1</v>
      </c>
      <c r="F224" s="245" t="s">
        <v>425</v>
      </c>
      <c r="G224" s="243"/>
      <c r="H224" s="246">
        <v>100</v>
      </c>
      <c r="I224" s="247"/>
      <c r="J224" s="243"/>
      <c r="K224" s="243"/>
      <c r="L224" s="248"/>
      <c r="M224" s="278"/>
      <c r="N224" s="279"/>
      <c r="O224" s="279"/>
      <c r="P224" s="279"/>
      <c r="Q224" s="279"/>
      <c r="R224" s="279"/>
      <c r="S224" s="279"/>
      <c r="T224" s="280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2" t="s">
        <v>147</v>
      </c>
      <c r="AU224" s="252" t="s">
        <v>145</v>
      </c>
      <c r="AV224" s="14" t="s">
        <v>145</v>
      </c>
      <c r="AW224" s="14" t="s">
        <v>32</v>
      </c>
      <c r="AX224" s="14" t="s">
        <v>83</v>
      </c>
      <c r="AY224" s="252" t="s">
        <v>136</v>
      </c>
    </row>
    <row r="225" s="2" customFormat="1" ht="6.96" customHeight="1">
      <c r="A225" s="38"/>
      <c r="B225" s="66"/>
      <c r="C225" s="67"/>
      <c r="D225" s="67"/>
      <c r="E225" s="67"/>
      <c r="F225" s="67"/>
      <c r="G225" s="67"/>
      <c r="H225" s="67"/>
      <c r="I225" s="67"/>
      <c r="J225" s="67"/>
      <c r="K225" s="67"/>
      <c r="L225" s="44"/>
      <c r="M225" s="38"/>
      <c r="O225" s="38"/>
      <c r="P225" s="38"/>
      <c r="Q225" s="38"/>
      <c r="R225" s="38"/>
      <c r="S225" s="38"/>
      <c r="T225" s="38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</row>
  </sheetData>
  <sheetProtection sheet="1" autoFilter="0" formatColumns="0" formatRows="0" objects="1" scenarios="1" spinCount="100000" saltValue="8UH/BRQpazr1JS4h8Eac8idcT9Qgy//Yzt5n6dryCd8WQsRjkirD7l4quj42cQJrIuBfIwFmJb4CtzOZFoOpnA==" hashValue="wiu4gKxCrPVPEZer1hkEhhMYj7qCHSkYU3DRC0FtIwe1kw2xIY8UM3B+iJunINnhNDDGIH5Qs7CXfCxgJzqcVw==" algorithmName="SHA-512" password="CC35"/>
  <autoFilter ref="C125:K224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103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DS Benešov - Stavební úpravy dle aktualizace PBŘ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429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23. 7. 2024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31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ROUND((SUM(BE127:BE360)),  2)</f>
        <v>0</v>
      </c>
      <c r="G33" s="38"/>
      <c r="H33" s="38"/>
      <c r="I33" s="155">
        <v>0.20999999999999999</v>
      </c>
      <c r="J33" s="154">
        <f>ROUND(((SUM(BE127:BE360))*I33),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ROUND((SUM(BF127:BF360)),  2)</f>
        <v>0</v>
      </c>
      <c r="G34" s="38"/>
      <c r="H34" s="38"/>
      <c r="I34" s="155">
        <v>0.12</v>
      </c>
      <c r="J34" s="154">
        <f>ROUND(((SUM(BF127:BF360))*I34),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ROUND((SUM(BG127:BG360)),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ROUND((SUM(BH127:BH360)),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ROUND((SUM(BI127:BI360)),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DS Benešov - Stavební úpravy dle aktualizace PBŘ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03 - výměna dveří 3NP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Villaniho 2130</v>
      </c>
      <c r="G89" s="40"/>
      <c r="H89" s="40"/>
      <c r="I89" s="32" t="s">
        <v>22</v>
      </c>
      <c r="J89" s="79" t="str">
        <f>IF(J12="","",J12)</f>
        <v>23. 7. 2024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DS Benešov, příspěvková organizace</v>
      </c>
      <c r="G91" s="40"/>
      <c r="H91" s="40"/>
      <c r="I91" s="32" t="s">
        <v>30</v>
      </c>
      <c r="J91" s="36" t="str">
        <f>E21</f>
        <v>ING. LUBOŠ BRANDEIS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 LUBOŠ BRANDEIS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107</v>
      </c>
      <c r="D94" s="176"/>
      <c r="E94" s="176"/>
      <c r="F94" s="176"/>
      <c r="G94" s="176"/>
      <c r="H94" s="176"/>
      <c r="I94" s="176"/>
      <c r="J94" s="177" t="s">
        <v>108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109</v>
      </c>
      <c r="D96" s="40"/>
      <c r="E96" s="40"/>
      <c r="F96" s="40"/>
      <c r="G96" s="40"/>
      <c r="H96" s="40"/>
      <c r="I96" s="40"/>
      <c r="J96" s="110">
        <f>J127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110</v>
      </c>
    </row>
    <row r="97" s="9" customFormat="1" ht="24.96" customHeight="1">
      <c r="A97" s="9"/>
      <c r="B97" s="179"/>
      <c r="C97" s="180"/>
      <c r="D97" s="181" t="s">
        <v>111</v>
      </c>
      <c r="E97" s="182"/>
      <c r="F97" s="182"/>
      <c r="G97" s="182"/>
      <c r="H97" s="182"/>
      <c r="I97" s="182"/>
      <c r="J97" s="183">
        <f>J128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112</v>
      </c>
      <c r="E98" s="188"/>
      <c r="F98" s="188"/>
      <c r="G98" s="188"/>
      <c r="H98" s="188"/>
      <c r="I98" s="188"/>
      <c r="J98" s="189">
        <f>J129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113</v>
      </c>
      <c r="E99" s="188"/>
      <c r="F99" s="188"/>
      <c r="G99" s="188"/>
      <c r="H99" s="188"/>
      <c r="I99" s="188"/>
      <c r="J99" s="189">
        <f>J141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114</v>
      </c>
      <c r="E100" s="188"/>
      <c r="F100" s="188"/>
      <c r="G100" s="188"/>
      <c r="H100" s="188"/>
      <c r="I100" s="188"/>
      <c r="J100" s="189">
        <f>J179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115</v>
      </c>
      <c r="E101" s="188"/>
      <c r="F101" s="188"/>
      <c r="G101" s="188"/>
      <c r="H101" s="188"/>
      <c r="I101" s="188"/>
      <c r="J101" s="189">
        <f>J206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116</v>
      </c>
      <c r="E102" s="188"/>
      <c r="F102" s="188"/>
      <c r="G102" s="188"/>
      <c r="H102" s="188"/>
      <c r="I102" s="188"/>
      <c r="J102" s="189">
        <f>J212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9"/>
      <c r="C103" s="180"/>
      <c r="D103" s="181" t="s">
        <v>117</v>
      </c>
      <c r="E103" s="182"/>
      <c r="F103" s="182"/>
      <c r="G103" s="182"/>
      <c r="H103" s="182"/>
      <c r="I103" s="182"/>
      <c r="J103" s="183">
        <f>J215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5"/>
      <c r="C104" s="186"/>
      <c r="D104" s="187" t="s">
        <v>118</v>
      </c>
      <c r="E104" s="188"/>
      <c r="F104" s="188"/>
      <c r="G104" s="188"/>
      <c r="H104" s="188"/>
      <c r="I104" s="188"/>
      <c r="J104" s="189">
        <f>J216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430</v>
      </c>
      <c r="E105" s="188"/>
      <c r="F105" s="188"/>
      <c r="G105" s="188"/>
      <c r="H105" s="188"/>
      <c r="I105" s="188"/>
      <c r="J105" s="189">
        <f>J270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431</v>
      </c>
      <c r="E106" s="188"/>
      <c r="F106" s="188"/>
      <c r="G106" s="188"/>
      <c r="H106" s="188"/>
      <c r="I106" s="188"/>
      <c r="J106" s="189">
        <f>J295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120</v>
      </c>
      <c r="E107" s="188"/>
      <c r="F107" s="188"/>
      <c r="G107" s="188"/>
      <c r="H107" s="188"/>
      <c r="I107" s="188"/>
      <c r="J107" s="189">
        <f>J320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3" s="2" customFormat="1" ht="6.96" customHeight="1">
      <c r="A113" s="38"/>
      <c r="B113" s="68"/>
      <c r="C113" s="69"/>
      <c r="D113" s="69"/>
      <c r="E113" s="69"/>
      <c r="F113" s="69"/>
      <c r="G113" s="69"/>
      <c r="H113" s="69"/>
      <c r="I113" s="69"/>
      <c r="J113" s="69"/>
      <c r="K113" s="69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121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16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174" t="str">
        <f>E7</f>
        <v>DS Benešov - Stavební úpravy dle aktualizace PBŘ</v>
      </c>
      <c r="F117" s="32"/>
      <c r="G117" s="32"/>
      <c r="H117" s="32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104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E9</f>
        <v>03 - výměna dveří 3NP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F12</f>
        <v>Villaniho 2130</v>
      </c>
      <c r="G121" s="40"/>
      <c r="H121" s="40"/>
      <c r="I121" s="32" t="s">
        <v>22</v>
      </c>
      <c r="J121" s="79" t="str">
        <f>IF(J12="","",J12)</f>
        <v>23. 7. 2024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25.65" customHeight="1">
      <c r="A123" s="38"/>
      <c r="B123" s="39"/>
      <c r="C123" s="32" t="s">
        <v>24</v>
      </c>
      <c r="D123" s="40"/>
      <c r="E123" s="40"/>
      <c r="F123" s="27" t="str">
        <f>E15</f>
        <v>DS Benešov, příspěvková organizace</v>
      </c>
      <c r="G123" s="40"/>
      <c r="H123" s="40"/>
      <c r="I123" s="32" t="s">
        <v>30</v>
      </c>
      <c r="J123" s="36" t="str">
        <f>E21</f>
        <v>ING. LUBOŠ BRANDEIS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25.65" customHeight="1">
      <c r="A124" s="38"/>
      <c r="B124" s="39"/>
      <c r="C124" s="32" t="s">
        <v>28</v>
      </c>
      <c r="D124" s="40"/>
      <c r="E124" s="40"/>
      <c r="F124" s="27" t="str">
        <f>IF(E18="","",E18)</f>
        <v>Vyplň údaj</v>
      </c>
      <c r="G124" s="40"/>
      <c r="H124" s="40"/>
      <c r="I124" s="32" t="s">
        <v>33</v>
      </c>
      <c r="J124" s="36" t="str">
        <f>E24</f>
        <v>ING. LUBOŠ BRANDEIS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91"/>
      <c r="B126" s="192"/>
      <c r="C126" s="193" t="s">
        <v>122</v>
      </c>
      <c r="D126" s="194" t="s">
        <v>60</v>
      </c>
      <c r="E126" s="194" t="s">
        <v>56</v>
      </c>
      <c r="F126" s="194" t="s">
        <v>57</v>
      </c>
      <c r="G126" s="194" t="s">
        <v>123</v>
      </c>
      <c r="H126" s="194" t="s">
        <v>124</v>
      </c>
      <c r="I126" s="194" t="s">
        <v>125</v>
      </c>
      <c r="J126" s="194" t="s">
        <v>108</v>
      </c>
      <c r="K126" s="195" t="s">
        <v>126</v>
      </c>
      <c r="L126" s="196"/>
      <c r="M126" s="100" t="s">
        <v>1</v>
      </c>
      <c r="N126" s="101" t="s">
        <v>39</v>
      </c>
      <c r="O126" s="101" t="s">
        <v>127</v>
      </c>
      <c r="P126" s="101" t="s">
        <v>128</v>
      </c>
      <c r="Q126" s="101" t="s">
        <v>129</v>
      </c>
      <c r="R126" s="101" t="s">
        <v>130</v>
      </c>
      <c r="S126" s="101" t="s">
        <v>131</v>
      </c>
      <c r="T126" s="102" t="s">
        <v>132</v>
      </c>
      <c r="U126" s="191"/>
      <c r="V126" s="191"/>
      <c r="W126" s="191"/>
      <c r="X126" s="191"/>
      <c r="Y126" s="191"/>
      <c r="Z126" s="191"/>
      <c r="AA126" s="191"/>
      <c r="AB126" s="191"/>
      <c r="AC126" s="191"/>
      <c r="AD126" s="191"/>
      <c r="AE126" s="191"/>
    </row>
    <row r="127" s="2" customFormat="1" ht="22.8" customHeight="1">
      <c r="A127" s="38"/>
      <c r="B127" s="39"/>
      <c r="C127" s="107" t="s">
        <v>133</v>
      </c>
      <c r="D127" s="40"/>
      <c r="E127" s="40"/>
      <c r="F127" s="40"/>
      <c r="G127" s="40"/>
      <c r="H127" s="40"/>
      <c r="I127" s="40"/>
      <c r="J127" s="197">
        <f>BK127</f>
        <v>0</v>
      </c>
      <c r="K127" s="40"/>
      <c r="L127" s="44"/>
      <c r="M127" s="103"/>
      <c r="N127" s="198"/>
      <c r="O127" s="104"/>
      <c r="P127" s="199">
        <f>P128+P215</f>
        <v>0</v>
      </c>
      <c r="Q127" s="104"/>
      <c r="R127" s="199">
        <f>R128+R215</f>
        <v>15.7920061</v>
      </c>
      <c r="S127" s="104"/>
      <c r="T127" s="200">
        <f>T128+T215</f>
        <v>15.515133000000002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74</v>
      </c>
      <c r="AU127" s="17" t="s">
        <v>110</v>
      </c>
      <c r="BK127" s="201">
        <f>BK128+BK215</f>
        <v>0</v>
      </c>
    </row>
    <row r="128" s="12" customFormat="1" ht="25.92" customHeight="1">
      <c r="A128" s="12"/>
      <c r="B128" s="202"/>
      <c r="C128" s="203"/>
      <c r="D128" s="204" t="s">
        <v>74</v>
      </c>
      <c r="E128" s="205" t="s">
        <v>134</v>
      </c>
      <c r="F128" s="205" t="s">
        <v>135</v>
      </c>
      <c r="G128" s="203"/>
      <c r="H128" s="203"/>
      <c r="I128" s="206"/>
      <c r="J128" s="207">
        <f>BK128</f>
        <v>0</v>
      </c>
      <c r="K128" s="203"/>
      <c r="L128" s="208"/>
      <c r="M128" s="209"/>
      <c r="N128" s="210"/>
      <c r="O128" s="210"/>
      <c r="P128" s="211">
        <f>P129+P141+P179+P206+P212</f>
        <v>0</v>
      </c>
      <c r="Q128" s="210"/>
      <c r="R128" s="211">
        <f>R129+R141+R179+R206+R212</f>
        <v>13.42733</v>
      </c>
      <c r="S128" s="210"/>
      <c r="T128" s="212">
        <f>T129+T141+T179+T206+T212</f>
        <v>13.071933000000001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83</v>
      </c>
      <c r="AT128" s="214" t="s">
        <v>74</v>
      </c>
      <c r="AU128" s="214" t="s">
        <v>75</v>
      </c>
      <c r="AY128" s="213" t="s">
        <v>136</v>
      </c>
      <c r="BK128" s="215">
        <f>BK129+BK141+BK179+BK206+BK212</f>
        <v>0</v>
      </c>
    </row>
    <row r="129" s="12" customFormat="1" ht="22.8" customHeight="1">
      <c r="A129" s="12"/>
      <c r="B129" s="202"/>
      <c r="C129" s="203"/>
      <c r="D129" s="204" t="s">
        <v>74</v>
      </c>
      <c r="E129" s="216" t="s">
        <v>137</v>
      </c>
      <c r="F129" s="216" t="s">
        <v>138</v>
      </c>
      <c r="G129" s="203"/>
      <c r="H129" s="203"/>
      <c r="I129" s="206"/>
      <c r="J129" s="217">
        <f>BK129</f>
        <v>0</v>
      </c>
      <c r="K129" s="203"/>
      <c r="L129" s="208"/>
      <c r="M129" s="209"/>
      <c r="N129" s="210"/>
      <c r="O129" s="210"/>
      <c r="P129" s="211">
        <f>SUM(P130:P140)</f>
        <v>0</v>
      </c>
      <c r="Q129" s="210"/>
      <c r="R129" s="211">
        <f>SUM(R130:R140)</f>
        <v>4.1063000000000001</v>
      </c>
      <c r="S129" s="210"/>
      <c r="T129" s="212">
        <f>SUM(T130:T140)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83</v>
      </c>
      <c r="AT129" s="214" t="s">
        <v>74</v>
      </c>
      <c r="AU129" s="214" t="s">
        <v>83</v>
      </c>
      <c r="AY129" s="213" t="s">
        <v>136</v>
      </c>
      <c r="BK129" s="215">
        <f>SUM(BK130:BK140)</f>
        <v>0</v>
      </c>
    </row>
    <row r="130" s="2" customFormat="1" ht="21.75" customHeight="1">
      <c r="A130" s="38"/>
      <c r="B130" s="39"/>
      <c r="C130" s="218" t="s">
        <v>83</v>
      </c>
      <c r="D130" s="218" t="s">
        <v>139</v>
      </c>
      <c r="E130" s="219" t="s">
        <v>432</v>
      </c>
      <c r="F130" s="220" t="s">
        <v>433</v>
      </c>
      <c r="G130" s="221" t="s">
        <v>225</v>
      </c>
      <c r="H130" s="222">
        <v>27</v>
      </c>
      <c r="I130" s="223"/>
      <c r="J130" s="224">
        <f>ROUND(I130*H130,2)</f>
        <v>0</v>
      </c>
      <c r="K130" s="220" t="s">
        <v>143</v>
      </c>
      <c r="L130" s="44"/>
      <c r="M130" s="225" t="s">
        <v>1</v>
      </c>
      <c r="N130" s="226" t="s">
        <v>41</v>
      </c>
      <c r="O130" s="91"/>
      <c r="P130" s="227">
        <f>O130*H130</f>
        <v>0</v>
      </c>
      <c r="Q130" s="227">
        <v>0.0068799999999999998</v>
      </c>
      <c r="R130" s="227">
        <f>Q130*H130</f>
        <v>0.18576000000000001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144</v>
      </c>
      <c r="AT130" s="229" t="s">
        <v>139</v>
      </c>
      <c r="AU130" s="229" t="s">
        <v>145</v>
      </c>
      <c r="AY130" s="17" t="s">
        <v>136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145</v>
      </c>
      <c r="BK130" s="230">
        <f>ROUND(I130*H130,2)</f>
        <v>0</v>
      </c>
      <c r="BL130" s="17" t="s">
        <v>144</v>
      </c>
      <c r="BM130" s="229" t="s">
        <v>434</v>
      </c>
    </row>
    <row r="131" s="14" customFormat="1">
      <c r="A131" s="14"/>
      <c r="B131" s="242"/>
      <c r="C131" s="243"/>
      <c r="D131" s="233" t="s">
        <v>147</v>
      </c>
      <c r="E131" s="244" t="s">
        <v>1</v>
      </c>
      <c r="F131" s="245" t="s">
        <v>275</v>
      </c>
      <c r="G131" s="243"/>
      <c r="H131" s="246">
        <v>27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2" t="s">
        <v>147</v>
      </c>
      <c r="AU131" s="252" t="s">
        <v>145</v>
      </c>
      <c r="AV131" s="14" t="s">
        <v>145</v>
      </c>
      <c r="AW131" s="14" t="s">
        <v>32</v>
      </c>
      <c r="AX131" s="14" t="s">
        <v>83</v>
      </c>
      <c r="AY131" s="252" t="s">
        <v>136</v>
      </c>
    </row>
    <row r="132" s="2" customFormat="1" ht="24.15" customHeight="1">
      <c r="A132" s="38"/>
      <c r="B132" s="39"/>
      <c r="C132" s="268" t="s">
        <v>145</v>
      </c>
      <c r="D132" s="268" t="s">
        <v>228</v>
      </c>
      <c r="E132" s="269" t="s">
        <v>435</v>
      </c>
      <c r="F132" s="270" t="s">
        <v>436</v>
      </c>
      <c r="G132" s="271" t="s">
        <v>225</v>
      </c>
      <c r="H132" s="272">
        <v>27</v>
      </c>
      <c r="I132" s="273"/>
      <c r="J132" s="274">
        <f>ROUND(I132*H132,2)</f>
        <v>0</v>
      </c>
      <c r="K132" s="270" t="s">
        <v>143</v>
      </c>
      <c r="L132" s="275"/>
      <c r="M132" s="276" t="s">
        <v>1</v>
      </c>
      <c r="N132" s="277" t="s">
        <v>41</v>
      </c>
      <c r="O132" s="91"/>
      <c r="P132" s="227">
        <f>O132*H132</f>
        <v>0</v>
      </c>
      <c r="Q132" s="227">
        <v>0.072999999999999995</v>
      </c>
      <c r="R132" s="227">
        <f>Q132*H132</f>
        <v>1.9709999999999999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179</v>
      </c>
      <c r="AT132" s="229" t="s">
        <v>228</v>
      </c>
      <c r="AU132" s="229" t="s">
        <v>145</v>
      </c>
      <c r="AY132" s="17" t="s">
        <v>136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145</v>
      </c>
      <c r="BK132" s="230">
        <f>ROUND(I132*H132,2)</f>
        <v>0</v>
      </c>
      <c r="BL132" s="17" t="s">
        <v>144</v>
      </c>
      <c r="BM132" s="229" t="s">
        <v>437</v>
      </c>
    </row>
    <row r="133" s="2" customFormat="1" ht="16.5" customHeight="1">
      <c r="A133" s="38"/>
      <c r="B133" s="39"/>
      <c r="C133" s="218" t="s">
        <v>137</v>
      </c>
      <c r="D133" s="218" t="s">
        <v>139</v>
      </c>
      <c r="E133" s="219" t="s">
        <v>438</v>
      </c>
      <c r="F133" s="220" t="s">
        <v>439</v>
      </c>
      <c r="G133" s="221" t="s">
        <v>171</v>
      </c>
      <c r="H133" s="222">
        <v>27</v>
      </c>
      <c r="I133" s="223"/>
      <c r="J133" s="224">
        <f>ROUND(I133*H133,2)</f>
        <v>0</v>
      </c>
      <c r="K133" s="220" t="s">
        <v>1</v>
      </c>
      <c r="L133" s="44"/>
      <c r="M133" s="225" t="s">
        <v>1</v>
      </c>
      <c r="N133" s="226" t="s">
        <v>41</v>
      </c>
      <c r="O133" s="91"/>
      <c r="P133" s="227">
        <f>O133*H133</f>
        <v>0</v>
      </c>
      <c r="Q133" s="227">
        <v>0.0068799999999999998</v>
      </c>
      <c r="R133" s="227">
        <f>Q133*H133</f>
        <v>0.18576000000000001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144</v>
      </c>
      <c r="AT133" s="229" t="s">
        <v>139</v>
      </c>
      <c r="AU133" s="229" t="s">
        <v>145</v>
      </c>
      <c r="AY133" s="17" t="s">
        <v>136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145</v>
      </c>
      <c r="BK133" s="230">
        <f>ROUND(I133*H133,2)</f>
        <v>0</v>
      </c>
      <c r="BL133" s="17" t="s">
        <v>144</v>
      </c>
      <c r="BM133" s="229" t="s">
        <v>440</v>
      </c>
    </row>
    <row r="134" s="2" customFormat="1">
      <c r="A134" s="38"/>
      <c r="B134" s="39"/>
      <c r="C134" s="40"/>
      <c r="D134" s="233" t="s">
        <v>155</v>
      </c>
      <c r="E134" s="40"/>
      <c r="F134" s="253" t="s">
        <v>441</v>
      </c>
      <c r="G134" s="40"/>
      <c r="H134" s="40"/>
      <c r="I134" s="254"/>
      <c r="J134" s="40"/>
      <c r="K134" s="40"/>
      <c r="L134" s="44"/>
      <c r="M134" s="255"/>
      <c r="N134" s="256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155</v>
      </c>
      <c r="AU134" s="17" t="s">
        <v>145</v>
      </c>
    </row>
    <row r="135" s="14" customFormat="1">
      <c r="A135" s="14"/>
      <c r="B135" s="242"/>
      <c r="C135" s="243"/>
      <c r="D135" s="233" t="s">
        <v>147</v>
      </c>
      <c r="E135" s="244" t="s">
        <v>1</v>
      </c>
      <c r="F135" s="245" t="s">
        <v>275</v>
      </c>
      <c r="G135" s="243"/>
      <c r="H135" s="246">
        <v>27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2" t="s">
        <v>147</v>
      </c>
      <c r="AU135" s="252" t="s">
        <v>145</v>
      </c>
      <c r="AV135" s="14" t="s">
        <v>145</v>
      </c>
      <c r="AW135" s="14" t="s">
        <v>32</v>
      </c>
      <c r="AX135" s="14" t="s">
        <v>83</v>
      </c>
      <c r="AY135" s="252" t="s">
        <v>136</v>
      </c>
    </row>
    <row r="136" s="2" customFormat="1" ht="24.15" customHeight="1">
      <c r="A136" s="38"/>
      <c r="B136" s="39"/>
      <c r="C136" s="218" t="s">
        <v>144</v>
      </c>
      <c r="D136" s="218" t="s">
        <v>139</v>
      </c>
      <c r="E136" s="219" t="s">
        <v>442</v>
      </c>
      <c r="F136" s="220" t="s">
        <v>443</v>
      </c>
      <c r="G136" s="221" t="s">
        <v>171</v>
      </c>
      <c r="H136" s="222">
        <v>26</v>
      </c>
      <c r="I136" s="223"/>
      <c r="J136" s="224">
        <f>ROUND(I136*H136,2)</f>
        <v>0</v>
      </c>
      <c r="K136" s="220" t="s">
        <v>1</v>
      </c>
      <c r="L136" s="44"/>
      <c r="M136" s="225" t="s">
        <v>1</v>
      </c>
      <c r="N136" s="226" t="s">
        <v>41</v>
      </c>
      <c r="O136" s="91"/>
      <c r="P136" s="227">
        <f>O136*H136</f>
        <v>0</v>
      </c>
      <c r="Q136" s="227">
        <v>0.012999999999999999</v>
      </c>
      <c r="R136" s="227">
        <f>Q136*H136</f>
        <v>0.33799999999999997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144</v>
      </c>
      <c r="AT136" s="229" t="s">
        <v>139</v>
      </c>
      <c r="AU136" s="229" t="s">
        <v>145</v>
      </c>
      <c r="AY136" s="17" t="s">
        <v>136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145</v>
      </c>
      <c r="BK136" s="230">
        <f>ROUND(I136*H136,2)</f>
        <v>0</v>
      </c>
      <c r="BL136" s="17" t="s">
        <v>144</v>
      </c>
      <c r="BM136" s="229" t="s">
        <v>444</v>
      </c>
    </row>
    <row r="137" s="14" customFormat="1">
      <c r="A137" s="14"/>
      <c r="B137" s="242"/>
      <c r="C137" s="243"/>
      <c r="D137" s="233" t="s">
        <v>147</v>
      </c>
      <c r="E137" s="244" t="s">
        <v>1</v>
      </c>
      <c r="F137" s="245" t="s">
        <v>270</v>
      </c>
      <c r="G137" s="243"/>
      <c r="H137" s="246">
        <v>26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2" t="s">
        <v>147</v>
      </c>
      <c r="AU137" s="252" t="s">
        <v>145</v>
      </c>
      <c r="AV137" s="14" t="s">
        <v>145</v>
      </c>
      <c r="AW137" s="14" t="s">
        <v>32</v>
      </c>
      <c r="AX137" s="14" t="s">
        <v>83</v>
      </c>
      <c r="AY137" s="252" t="s">
        <v>136</v>
      </c>
    </row>
    <row r="138" s="2" customFormat="1" ht="24.15" customHeight="1">
      <c r="A138" s="38"/>
      <c r="B138" s="39"/>
      <c r="C138" s="218" t="s">
        <v>164</v>
      </c>
      <c r="D138" s="218" t="s">
        <v>139</v>
      </c>
      <c r="E138" s="219" t="s">
        <v>140</v>
      </c>
      <c r="F138" s="220" t="s">
        <v>141</v>
      </c>
      <c r="G138" s="221" t="s">
        <v>142</v>
      </c>
      <c r="H138" s="222">
        <v>18</v>
      </c>
      <c r="I138" s="223"/>
      <c r="J138" s="224">
        <f>ROUND(I138*H138,2)</f>
        <v>0</v>
      </c>
      <c r="K138" s="220" t="s">
        <v>143</v>
      </c>
      <c r="L138" s="44"/>
      <c r="M138" s="225" t="s">
        <v>1</v>
      </c>
      <c r="N138" s="226" t="s">
        <v>41</v>
      </c>
      <c r="O138" s="91"/>
      <c r="P138" s="227">
        <f>O138*H138</f>
        <v>0</v>
      </c>
      <c r="Q138" s="227">
        <v>0.079210000000000003</v>
      </c>
      <c r="R138" s="227">
        <f>Q138*H138</f>
        <v>1.4257800000000001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144</v>
      </c>
      <c r="AT138" s="229" t="s">
        <v>139</v>
      </c>
      <c r="AU138" s="229" t="s">
        <v>145</v>
      </c>
      <c r="AY138" s="17" t="s">
        <v>136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145</v>
      </c>
      <c r="BK138" s="230">
        <f>ROUND(I138*H138,2)</f>
        <v>0</v>
      </c>
      <c r="BL138" s="17" t="s">
        <v>144</v>
      </c>
      <c r="BM138" s="229" t="s">
        <v>445</v>
      </c>
    </row>
    <row r="139" s="13" customFormat="1">
      <c r="A139" s="13"/>
      <c r="B139" s="231"/>
      <c r="C139" s="232"/>
      <c r="D139" s="233" t="s">
        <v>147</v>
      </c>
      <c r="E139" s="234" t="s">
        <v>1</v>
      </c>
      <c r="F139" s="235" t="s">
        <v>446</v>
      </c>
      <c r="G139" s="232"/>
      <c r="H139" s="234" t="s">
        <v>1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147</v>
      </c>
      <c r="AU139" s="241" t="s">
        <v>145</v>
      </c>
      <c r="AV139" s="13" t="s">
        <v>83</v>
      </c>
      <c r="AW139" s="13" t="s">
        <v>32</v>
      </c>
      <c r="AX139" s="13" t="s">
        <v>75</v>
      </c>
      <c r="AY139" s="241" t="s">
        <v>136</v>
      </c>
    </row>
    <row r="140" s="14" customFormat="1">
      <c r="A140" s="14"/>
      <c r="B140" s="242"/>
      <c r="C140" s="243"/>
      <c r="D140" s="233" t="s">
        <v>147</v>
      </c>
      <c r="E140" s="244" t="s">
        <v>1</v>
      </c>
      <c r="F140" s="245" t="s">
        <v>238</v>
      </c>
      <c r="G140" s="243"/>
      <c r="H140" s="246">
        <v>18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2" t="s">
        <v>147</v>
      </c>
      <c r="AU140" s="252" t="s">
        <v>145</v>
      </c>
      <c r="AV140" s="14" t="s">
        <v>145</v>
      </c>
      <c r="AW140" s="14" t="s">
        <v>32</v>
      </c>
      <c r="AX140" s="14" t="s">
        <v>83</v>
      </c>
      <c r="AY140" s="252" t="s">
        <v>136</v>
      </c>
    </row>
    <row r="141" s="12" customFormat="1" ht="22.8" customHeight="1">
      <c r="A141" s="12"/>
      <c r="B141" s="202"/>
      <c r="C141" s="203"/>
      <c r="D141" s="204" t="s">
        <v>74</v>
      </c>
      <c r="E141" s="216" t="s">
        <v>150</v>
      </c>
      <c r="F141" s="216" t="s">
        <v>151</v>
      </c>
      <c r="G141" s="203"/>
      <c r="H141" s="203"/>
      <c r="I141" s="206"/>
      <c r="J141" s="217">
        <f>BK141</f>
        <v>0</v>
      </c>
      <c r="K141" s="203"/>
      <c r="L141" s="208"/>
      <c r="M141" s="209"/>
      <c r="N141" s="210"/>
      <c r="O141" s="210"/>
      <c r="P141" s="211">
        <f>SUM(P142:P178)</f>
        <v>0</v>
      </c>
      <c r="Q141" s="210"/>
      <c r="R141" s="211">
        <f>SUM(R142:R178)</f>
        <v>9.289530000000001</v>
      </c>
      <c r="S141" s="210"/>
      <c r="T141" s="212">
        <f>SUM(T142:T178)</f>
        <v>0.023820000000000004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3" t="s">
        <v>83</v>
      </c>
      <c r="AT141" s="214" t="s">
        <v>74</v>
      </c>
      <c r="AU141" s="214" t="s">
        <v>83</v>
      </c>
      <c r="AY141" s="213" t="s">
        <v>136</v>
      </c>
      <c r="BK141" s="215">
        <f>SUM(BK142:BK178)</f>
        <v>0</v>
      </c>
    </row>
    <row r="142" s="2" customFormat="1" ht="24.15" customHeight="1">
      <c r="A142" s="38"/>
      <c r="B142" s="39"/>
      <c r="C142" s="218" t="s">
        <v>150</v>
      </c>
      <c r="D142" s="218" t="s">
        <v>139</v>
      </c>
      <c r="E142" s="219" t="s">
        <v>152</v>
      </c>
      <c r="F142" s="220" t="s">
        <v>153</v>
      </c>
      <c r="G142" s="221" t="s">
        <v>142</v>
      </c>
      <c r="H142" s="222">
        <v>199</v>
      </c>
      <c r="I142" s="223"/>
      <c r="J142" s="224">
        <f>ROUND(I142*H142,2)</f>
        <v>0</v>
      </c>
      <c r="K142" s="220" t="s">
        <v>143</v>
      </c>
      <c r="L142" s="44"/>
      <c r="M142" s="225" t="s">
        <v>1</v>
      </c>
      <c r="N142" s="226" t="s">
        <v>41</v>
      </c>
      <c r="O142" s="91"/>
      <c r="P142" s="227">
        <f>O142*H142</f>
        <v>0</v>
      </c>
      <c r="Q142" s="227">
        <v>0.00025999999999999998</v>
      </c>
      <c r="R142" s="227">
        <f>Q142*H142</f>
        <v>0.051739999999999994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144</v>
      </c>
      <c r="AT142" s="229" t="s">
        <v>139</v>
      </c>
      <c r="AU142" s="229" t="s">
        <v>145</v>
      </c>
      <c r="AY142" s="17" t="s">
        <v>136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145</v>
      </c>
      <c r="BK142" s="230">
        <f>ROUND(I142*H142,2)</f>
        <v>0</v>
      </c>
      <c r="BL142" s="17" t="s">
        <v>144</v>
      </c>
      <c r="BM142" s="229" t="s">
        <v>447</v>
      </c>
    </row>
    <row r="143" s="13" customFormat="1">
      <c r="A143" s="13"/>
      <c r="B143" s="231"/>
      <c r="C143" s="232"/>
      <c r="D143" s="233" t="s">
        <v>147</v>
      </c>
      <c r="E143" s="234" t="s">
        <v>1</v>
      </c>
      <c r="F143" s="235" t="s">
        <v>448</v>
      </c>
      <c r="G143" s="232"/>
      <c r="H143" s="234" t="s">
        <v>1</v>
      </c>
      <c r="I143" s="236"/>
      <c r="J143" s="232"/>
      <c r="K143" s="232"/>
      <c r="L143" s="237"/>
      <c r="M143" s="238"/>
      <c r="N143" s="239"/>
      <c r="O143" s="239"/>
      <c r="P143" s="239"/>
      <c r="Q143" s="239"/>
      <c r="R143" s="239"/>
      <c r="S143" s="239"/>
      <c r="T143" s="24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1" t="s">
        <v>147</v>
      </c>
      <c r="AU143" s="241" t="s">
        <v>145</v>
      </c>
      <c r="AV143" s="13" t="s">
        <v>83</v>
      </c>
      <c r="AW143" s="13" t="s">
        <v>32</v>
      </c>
      <c r="AX143" s="13" t="s">
        <v>75</v>
      </c>
      <c r="AY143" s="241" t="s">
        <v>136</v>
      </c>
    </row>
    <row r="144" s="14" customFormat="1">
      <c r="A144" s="14"/>
      <c r="B144" s="242"/>
      <c r="C144" s="243"/>
      <c r="D144" s="233" t="s">
        <v>147</v>
      </c>
      <c r="E144" s="244" t="s">
        <v>1</v>
      </c>
      <c r="F144" s="245" t="s">
        <v>449</v>
      </c>
      <c r="G144" s="243"/>
      <c r="H144" s="246">
        <v>150</v>
      </c>
      <c r="I144" s="247"/>
      <c r="J144" s="243"/>
      <c r="K144" s="243"/>
      <c r="L144" s="248"/>
      <c r="M144" s="249"/>
      <c r="N144" s="250"/>
      <c r="O144" s="250"/>
      <c r="P144" s="250"/>
      <c r="Q144" s="250"/>
      <c r="R144" s="250"/>
      <c r="S144" s="250"/>
      <c r="T144" s="25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2" t="s">
        <v>147</v>
      </c>
      <c r="AU144" s="252" t="s">
        <v>145</v>
      </c>
      <c r="AV144" s="14" t="s">
        <v>145</v>
      </c>
      <c r="AW144" s="14" t="s">
        <v>32</v>
      </c>
      <c r="AX144" s="14" t="s">
        <v>75</v>
      </c>
      <c r="AY144" s="252" t="s">
        <v>136</v>
      </c>
    </row>
    <row r="145" s="13" customFormat="1">
      <c r="A145" s="13"/>
      <c r="B145" s="231"/>
      <c r="C145" s="232"/>
      <c r="D145" s="233" t="s">
        <v>147</v>
      </c>
      <c r="E145" s="234" t="s">
        <v>1</v>
      </c>
      <c r="F145" s="235" t="s">
        <v>450</v>
      </c>
      <c r="G145" s="232"/>
      <c r="H145" s="234" t="s">
        <v>1</v>
      </c>
      <c r="I145" s="236"/>
      <c r="J145" s="232"/>
      <c r="K145" s="232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147</v>
      </c>
      <c r="AU145" s="241" t="s">
        <v>145</v>
      </c>
      <c r="AV145" s="13" t="s">
        <v>83</v>
      </c>
      <c r="AW145" s="13" t="s">
        <v>32</v>
      </c>
      <c r="AX145" s="13" t="s">
        <v>75</v>
      </c>
      <c r="AY145" s="241" t="s">
        <v>136</v>
      </c>
    </row>
    <row r="146" s="14" customFormat="1">
      <c r="A146" s="14"/>
      <c r="B146" s="242"/>
      <c r="C146" s="243"/>
      <c r="D146" s="233" t="s">
        <v>147</v>
      </c>
      <c r="E146" s="244" t="s">
        <v>1</v>
      </c>
      <c r="F146" s="245" t="s">
        <v>144</v>
      </c>
      <c r="G146" s="243"/>
      <c r="H146" s="246">
        <v>4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2" t="s">
        <v>147</v>
      </c>
      <c r="AU146" s="252" t="s">
        <v>145</v>
      </c>
      <c r="AV146" s="14" t="s">
        <v>145</v>
      </c>
      <c r="AW146" s="14" t="s">
        <v>32</v>
      </c>
      <c r="AX146" s="14" t="s">
        <v>75</v>
      </c>
      <c r="AY146" s="252" t="s">
        <v>136</v>
      </c>
    </row>
    <row r="147" s="13" customFormat="1">
      <c r="A147" s="13"/>
      <c r="B147" s="231"/>
      <c r="C147" s="232"/>
      <c r="D147" s="233" t="s">
        <v>147</v>
      </c>
      <c r="E147" s="234" t="s">
        <v>1</v>
      </c>
      <c r="F147" s="235" t="s">
        <v>451</v>
      </c>
      <c r="G147" s="232"/>
      <c r="H147" s="234" t="s">
        <v>1</v>
      </c>
      <c r="I147" s="236"/>
      <c r="J147" s="232"/>
      <c r="K147" s="232"/>
      <c r="L147" s="237"/>
      <c r="M147" s="238"/>
      <c r="N147" s="239"/>
      <c r="O147" s="239"/>
      <c r="P147" s="239"/>
      <c r="Q147" s="239"/>
      <c r="R147" s="239"/>
      <c r="S147" s="239"/>
      <c r="T147" s="24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147</v>
      </c>
      <c r="AU147" s="241" t="s">
        <v>145</v>
      </c>
      <c r="AV147" s="13" t="s">
        <v>83</v>
      </c>
      <c r="AW147" s="13" t="s">
        <v>32</v>
      </c>
      <c r="AX147" s="13" t="s">
        <v>75</v>
      </c>
      <c r="AY147" s="241" t="s">
        <v>136</v>
      </c>
    </row>
    <row r="148" s="14" customFormat="1">
      <c r="A148" s="14"/>
      <c r="B148" s="242"/>
      <c r="C148" s="243"/>
      <c r="D148" s="233" t="s">
        <v>147</v>
      </c>
      <c r="E148" s="244" t="s">
        <v>1</v>
      </c>
      <c r="F148" s="245" t="s">
        <v>452</v>
      </c>
      <c r="G148" s="243"/>
      <c r="H148" s="246">
        <v>45</v>
      </c>
      <c r="I148" s="247"/>
      <c r="J148" s="243"/>
      <c r="K148" s="243"/>
      <c r="L148" s="248"/>
      <c r="M148" s="249"/>
      <c r="N148" s="250"/>
      <c r="O148" s="250"/>
      <c r="P148" s="250"/>
      <c r="Q148" s="250"/>
      <c r="R148" s="250"/>
      <c r="S148" s="250"/>
      <c r="T148" s="25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2" t="s">
        <v>147</v>
      </c>
      <c r="AU148" s="252" t="s">
        <v>145</v>
      </c>
      <c r="AV148" s="14" t="s">
        <v>145</v>
      </c>
      <c r="AW148" s="14" t="s">
        <v>32</v>
      </c>
      <c r="AX148" s="14" t="s">
        <v>75</v>
      </c>
      <c r="AY148" s="252" t="s">
        <v>136</v>
      </c>
    </row>
    <row r="149" s="15" customFormat="1">
      <c r="A149" s="15"/>
      <c r="B149" s="257"/>
      <c r="C149" s="258"/>
      <c r="D149" s="233" t="s">
        <v>147</v>
      </c>
      <c r="E149" s="259" t="s">
        <v>1</v>
      </c>
      <c r="F149" s="260" t="s">
        <v>185</v>
      </c>
      <c r="G149" s="258"/>
      <c r="H149" s="261">
        <v>199</v>
      </c>
      <c r="I149" s="262"/>
      <c r="J149" s="258"/>
      <c r="K149" s="258"/>
      <c r="L149" s="263"/>
      <c r="M149" s="264"/>
      <c r="N149" s="265"/>
      <c r="O149" s="265"/>
      <c r="P149" s="265"/>
      <c r="Q149" s="265"/>
      <c r="R149" s="265"/>
      <c r="S149" s="265"/>
      <c r="T149" s="266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7" t="s">
        <v>147</v>
      </c>
      <c r="AU149" s="267" t="s">
        <v>145</v>
      </c>
      <c r="AV149" s="15" t="s">
        <v>144</v>
      </c>
      <c r="AW149" s="15" t="s">
        <v>32</v>
      </c>
      <c r="AX149" s="15" t="s">
        <v>83</v>
      </c>
      <c r="AY149" s="267" t="s">
        <v>136</v>
      </c>
    </row>
    <row r="150" s="2" customFormat="1" ht="21.75" customHeight="1">
      <c r="A150" s="38"/>
      <c r="B150" s="39"/>
      <c r="C150" s="218" t="s">
        <v>175</v>
      </c>
      <c r="D150" s="218" t="s">
        <v>139</v>
      </c>
      <c r="E150" s="219" t="s">
        <v>158</v>
      </c>
      <c r="F150" s="220" t="s">
        <v>159</v>
      </c>
      <c r="G150" s="221" t="s">
        <v>142</v>
      </c>
      <c r="H150" s="222">
        <v>199</v>
      </c>
      <c r="I150" s="223"/>
      <c r="J150" s="224">
        <f>ROUND(I150*H150,2)</f>
        <v>0</v>
      </c>
      <c r="K150" s="220" t="s">
        <v>143</v>
      </c>
      <c r="L150" s="44"/>
      <c r="M150" s="225" t="s">
        <v>1</v>
      </c>
      <c r="N150" s="226" t="s">
        <v>41</v>
      </c>
      <c r="O150" s="91"/>
      <c r="P150" s="227">
        <f>O150*H150</f>
        <v>0</v>
      </c>
      <c r="Q150" s="227">
        <v>0.0043800000000000002</v>
      </c>
      <c r="R150" s="227">
        <f>Q150*H150</f>
        <v>0.87162000000000006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144</v>
      </c>
      <c r="AT150" s="229" t="s">
        <v>139</v>
      </c>
      <c r="AU150" s="229" t="s">
        <v>145</v>
      </c>
      <c r="AY150" s="17" t="s">
        <v>136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145</v>
      </c>
      <c r="BK150" s="230">
        <f>ROUND(I150*H150,2)</f>
        <v>0</v>
      </c>
      <c r="BL150" s="17" t="s">
        <v>144</v>
      </c>
      <c r="BM150" s="229" t="s">
        <v>453</v>
      </c>
    </row>
    <row r="151" s="13" customFormat="1">
      <c r="A151" s="13"/>
      <c r="B151" s="231"/>
      <c r="C151" s="232"/>
      <c r="D151" s="233" t="s">
        <v>147</v>
      </c>
      <c r="E151" s="234" t="s">
        <v>1</v>
      </c>
      <c r="F151" s="235" t="s">
        <v>448</v>
      </c>
      <c r="G151" s="232"/>
      <c r="H151" s="234" t="s">
        <v>1</v>
      </c>
      <c r="I151" s="236"/>
      <c r="J151" s="232"/>
      <c r="K151" s="232"/>
      <c r="L151" s="237"/>
      <c r="M151" s="238"/>
      <c r="N151" s="239"/>
      <c r="O151" s="239"/>
      <c r="P151" s="239"/>
      <c r="Q151" s="239"/>
      <c r="R151" s="239"/>
      <c r="S151" s="239"/>
      <c r="T151" s="24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147</v>
      </c>
      <c r="AU151" s="241" t="s">
        <v>145</v>
      </c>
      <c r="AV151" s="13" t="s">
        <v>83</v>
      </c>
      <c r="AW151" s="13" t="s">
        <v>32</v>
      </c>
      <c r="AX151" s="13" t="s">
        <v>75</v>
      </c>
      <c r="AY151" s="241" t="s">
        <v>136</v>
      </c>
    </row>
    <row r="152" s="14" customFormat="1">
      <c r="A152" s="14"/>
      <c r="B152" s="242"/>
      <c r="C152" s="243"/>
      <c r="D152" s="233" t="s">
        <v>147</v>
      </c>
      <c r="E152" s="244" t="s">
        <v>1</v>
      </c>
      <c r="F152" s="245" t="s">
        <v>449</v>
      </c>
      <c r="G152" s="243"/>
      <c r="H152" s="246">
        <v>150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2" t="s">
        <v>147</v>
      </c>
      <c r="AU152" s="252" t="s">
        <v>145</v>
      </c>
      <c r="AV152" s="14" t="s">
        <v>145</v>
      </c>
      <c r="AW152" s="14" t="s">
        <v>32</v>
      </c>
      <c r="AX152" s="14" t="s">
        <v>75</v>
      </c>
      <c r="AY152" s="252" t="s">
        <v>136</v>
      </c>
    </row>
    <row r="153" s="13" customFormat="1">
      <c r="A153" s="13"/>
      <c r="B153" s="231"/>
      <c r="C153" s="232"/>
      <c r="D153" s="233" t="s">
        <v>147</v>
      </c>
      <c r="E153" s="234" t="s">
        <v>1</v>
      </c>
      <c r="F153" s="235" t="s">
        <v>450</v>
      </c>
      <c r="G153" s="232"/>
      <c r="H153" s="234" t="s">
        <v>1</v>
      </c>
      <c r="I153" s="236"/>
      <c r="J153" s="232"/>
      <c r="K153" s="232"/>
      <c r="L153" s="237"/>
      <c r="M153" s="238"/>
      <c r="N153" s="239"/>
      <c r="O153" s="239"/>
      <c r="P153" s="239"/>
      <c r="Q153" s="239"/>
      <c r="R153" s="239"/>
      <c r="S153" s="239"/>
      <c r="T153" s="24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1" t="s">
        <v>147</v>
      </c>
      <c r="AU153" s="241" t="s">
        <v>145</v>
      </c>
      <c r="AV153" s="13" t="s">
        <v>83</v>
      </c>
      <c r="AW153" s="13" t="s">
        <v>32</v>
      </c>
      <c r="AX153" s="13" t="s">
        <v>75</v>
      </c>
      <c r="AY153" s="241" t="s">
        <v>136</v>
      </c>
    </row>
    <row r="154" s="14" customFormat="1">
      <c r="A154" s="14"/>
      <c r="B154" s="242"/>
      <c r="C154" s="243"/>
      <c r="D154" s="233" t="s">
        <v>147</v>
      </c>
      <c r="E154" s="244" t="s">
        <v>1</v>
      </c>
      <c r="F154" s="245" t="s">
        <v>144</v>
      </c>
      <c r="G154" s="243"/>
      <c r="H154" s="246">
        <v>4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2" t="s">
        <v>147</v>
      </c>
      <c r="AU154" s="252" t="s">
        <v>145</v>
      </c>
      <c r="AV154" s="14" t="s">
        <v>145</v>
      </c>
      <c r="AW154" s="14" t="s">
        <v>32</v>
      </c>
      <c r="AX154" s="14" t="s">
        <v>75</v>
      </c>
      <c r="AY154" s="252" t="s">
        <v>136</v>
      </c>
    </row>
    <row r="155" s="13" customFormat="1">
      <c r="A155" s="13"/>
      <c r="B155" s="231"/>
      <c r="C155" s="232"/>
      <c r="D155" s="233" t="s">
        <v>147</v>
      </c>
      <c r="E155" s="234" t="s">
        <v>1</v>
      </c>
      <c r="F155" s="235" t="s">
        <v>451</v>
      </c>
      <c r="G155" s="232"/>
      <c r="H155" s="234" t="s">
        <v>1</v>
      </c>
      <c r="I155" s="236"/>
      <c r="J155" s="232"/>
      <c r="K155" s="232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147</v>
      </c>
      <c r="AU155" s="241" t="s">
        <v>145</v>
      </c>
      <c r="AV155" s="13" t="s">
        <v>83</v>
      </c>
      <c r="AW155" s="13" t="s">
        <v>32</v>
      </c>
      <c r="AX155" s="13" t="s">
        <v>75</v>
      </c>
      <c r="AY155" s="241" t="s">
        <v>136</v>
      </c>
    </row>
    <row r="156" s="14" customFormat="1">
      <c r="A156" s="14"/>
      <c r="B156" s="242"/>
      <c r="C156" s="243"/>
      <c r="D156" s="233" t="s">
        <v>147</v>
      </c>
      <c r="E156" s="244" t="s">
        <v>1</v>
      </c>
      <c r="F156" s="245" t="s">
        <v>452</v>
      </c>
      <c r="G156" s="243"/>
      <c r="H156" s="246">
        <v>45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2" t="s">
        <v>147</v>
      </c>
      <c r="AU156" s="252" t="s">
        <v>145</v>
      </c>
      <c r="AV156" s="14" t="s">
        <v>145</v>
      </c>
      <c r="AW156" s="14" t="s">
        <v>32</v>
      </c>
      <c r="AX156" s="14" t="s">
        <v>75</v>
      </c>
      <c r="AY156" s="252" t="s">
        <v>136</v>
      </c>
    </row>
    <row r="157" s="15" customFormat="1">
      <c r="A157" s="15"/>
      <c r="B157" s="257"/>
      <c r="C157" s="258"/>
      <c r="D157" s="233" t="s">
        <v>147</v>
      </c>
      <c r="E157" s="259" t="s">
        <v>1</v>
      </c>
      <c r="F157" s="260" t="s">
        <v>185</v>
      </c>
      <c r="G157" s="258"/>
      <c r="H157" s="261">
        <v>199</v>
      </c>
      <c r="I157" s="262"/>
      <c r="J157" s="258"/>
      <c r="K157" s="258"/>
      <c r="L157" s="263"/>
      <c r="M157" s="264"/>
      <c r="N157" s="265"/>
      <c r="O157" s="265"/>
      <c r="P157" s="265"/>
      <c r="Q157" s="265"/>
      <c r="R157" s="265"/>
      <c r="S157" s="265"/>
      <c r="T157" s="266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7" t="s">
        <v>147</v>
      </c>
      <c r="AU157" s="267" t="s">
        <v>145</v>
      </c>
      <c r="AV157" s="15" t="s">
        <v>144</v>
      </c>
      <c r="AW157" s="15" t="s">
        <v>32</v>
      </c>
      <c r="AX157" s="15" t="s">
        <v>83</v>
      </c>
      <c r="AY157" s="267" t="s">
        <v>136</v>
      </c>
    </row>
    <row r="158" s="2" customFormat="1" ht="24.15" customHeight="1">
      <c r="A158" s="38"/>
      <c r="B158" s="39"/>
      <c r="C158" s="218" t="s">
        <v>179</v>
      </c>
      <c r="D158" s="218" t="s">
        <v>139</v>
      </c>
      <c r="E158" s="219" t="s">
        <v>161</v>
      </c>
      <c r="F158" s="220" t="s">
        <v>162</v>
      </c>
      <c r="G158" s="221" t="s">
        <v>142</v>
      </c>
      <c r="H158" s="222">
        <v>199</v>
      </c>
      <c r="I158" s="223"/>
      <c r="J158" s="224">
        <f>ROUND(I158*H158,2)</f>
        <v>0</v>
      </c>
      <c r="K158" s="220" t="s">
        <v>143</v>
      </c>
      <c r="L158" s="44"/>
      <c r="M158" s="225" t="s">
        <v>1</v>
      </c>
      <c r="N158" s="226" t="s">
        <v>41</v>
      </c>
      <c r="O158" s="91"/>
      <c r="P158" s="227">
        <f>O158*H158</f>
        <v>0</v>
      </c>
      <c r="Q158" s="227">
        <v>0.033579999999999999</v>
      </c>
      <c r="R158" s="227">
        <f>Q158*H158</f>
        <v>6.6824199999999996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144</v>
      </c>
      <c r="AT158" s="229" t="s">
        <v>139</v>
      </c>
      <c r="AU158" s="229" t="s">
        <v>145</v>
      </c>
      <c r="AY158" s="17" t="s">
        <v>136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145</v>
      </c>
      <c r="BK158" s="230">
        <f>ROUND(I158*H158,2)</f>
        <v>0</v>
      </c>
      <c r="BL158" s="17" t="s">
        <v>144</v>
      </c>
      <c r="BM158" s="229" t="s">
        <v>454</v>
      </c>
    </row>
    <row r="159" s="13" customFormat="1">
      <c r="A159" s="13"/>
      <c r="B159" s="231"/>
      <c r="C159" s="232"/>
      <c r="D159" s="233" t="s">
        <v>147</v>
      </c>
      <c r="E159" s="234" t="s">
        <v>1</v>
      </c>
      <c r="F159" s="235" t="s">
        <v>448</v>
      </c>
      <c r="G159" s="232"/>
      <c r="H159" s="234" t="s">
        <v>1</v>
      </c>
      <c r="I159" s="236"/>
      <c r="J159" s="232"/>
      <c r="K159" s="232"/>
      <c r="L159" s="237"/>
      <c r="M159" s="238"/>
      <c r="N159" s="239"/>
      <c r="O159" s="239"/>
      <c r="P159" s="239"/>
      <c r="Q159" s="239"/>
      <c r="R159" s="239"/>
      <c r="S159" s="239"/>
      <c r="T159" s="24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147</v>
      </c>
      <c r="AU159" s="241" t="s">
        <v>145</v>
      </c>
      <c r="AV159" s="13" t="s">
        <v>83</v>
      </c>
      <c r="AW159" s="13" t="s">
        <v>32</v>
      </c>
      <c r="AX159" s="13" t="s">
        <v>75</v>
      </c>
      <c r="AY159" s="241" t="s">
        <v>136</v>
      </c>
    </row>
    <row r="160" s="14" customFormat="1">
      <c r="A160" s="14"/>
      <c r="B160" s="242"/>
      <c r="C160" s="243"/>
      <c r="D160" s="233" t="s">
        <v>147</v>
      </c>
      <c r="E160" s="244" t="s">
        <v>1</v>
      </c>
      <c r="F160" s="245" t="s">
        <v>449</v>
      </c>
      <c r="G160" s="243"/>
      <c r="H160" s="246">
        <v>150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2" t="s">
        <v>147</v>
      </c>
      <c r="AU160" s="252" t="s">
        <v>145</v>
      </c>
      <c r="AV160" s="14" t="s">
        <v>145</v>
      </c>
      <c r="AW160" s="14" t="s">
        <v>32</v>
      </c>
      <c r="AX160" s="14" t="s">
        <v>75</v>
      </c>
      <c r="AY160" s="252" t="s">
        <v>136</v>
      </c>
    </row>
    <row r="161" s="13" customFormat="1">
      <c r="A161" s="13"/>
      <c r="B161" s="231"/>
      <c r="C161" s="232"/>
      <c r="D161" s="233" t="s">
        <v>147</v>
      </c>
      <c r="E161" s="234" t="s">
        <v>1</v>
      </c>
      <c r="F161" s="235" t="s">
        <v>450</v>
      </c>
      <c r="G161" s="232"/>
      <c r="H161" s="234" t="s">
        <v>1</v>
      </c>
      <c r="I161" s="236"/>
      <c r="J161" s="232"/>
      <c r="K161" s="232"/>
      <c r="L161" s="237"/>
      <c r="M161" s="238"/>
      <c r="N161" s="239"/>
      <c r="O161" s="239"/>
      <c r="P161" s="239"/>
      <c r="Q161" s="239"/>
      <c r="R161" s="239"/>
      <c r="S161" s="239"/>
      <c r="T161" s="24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1" t="s">
        <v>147</v>
      </c>
      <c r="AU161" s="241" t="s">
        <v>145</v>
      </c>
      <c r="AV161" s="13" t="s">
        <v>83</v>
      </c>
      <c r="AW161" s="13" t="s">
        <v>32</v>
      </c>
      <c r="AX161" s="13" t="s">
        <v>75</v>
      </c>
      <c r="AY161" s="241" t="s">
        <v>136</v>
      </c>
    </row>
    <row r="162" s="14" customFormat="1">
      <c r="A162" s="14"/>
      <c r="B162" s="242"/>
      <c r="C162" s="243"/>
      <c r="D162" s="233" t="s">
        <v>147</v>
      </c>
      <c r="E162" s="244" t="s">
        <v>1</v>
      </c>
      <c r="F162" s="245" t="s">
        <v>144</v>
      </c>
      <c r="G162" s="243"/>
      <c r="H162" s="246">
        <v>4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2" t="s">
        <v>147</v>
      </c>
      <c r="AU162" s="252" t="s">
        <v>145</v>
      </c>
      <c r="AV162" s="14" t="s">
        <v>145</v>
      </c>
      <c r="AW162" s="14" t="s">
        <v>32</v>
      </c>
      <c r="AX162" s="14" t="s">
        <v>75</v>
      </c>
      <c r="AY162" s="252" t="s">
        <v>136</v>
      </c>
    </row>
    <row r="163" s="13" customFormat="1">
      <c r="A163" s="13"/>
      <c r="B163" s="231"/>
      <c r="C163" s="232"/>
      <c r="D163" s="233" t="s">
        <v>147</v>
      </c>
      <c r="E163" s="234" t="s">
        <v>1</v>
      </c>
      <c r="F163" s="235" t="s">
        <v>451</v>
      </c>
      <c r="G163" s="232"/>
      <c r="H163" s="234" t="s">
        <v>1</v>
      </c>
      <c r="I163" s="236"/>
      <c r="J163" s="232"/>
      <c r="K163" s="232"/>
      <c r="L163" s="237"/>
      <c r="M163" s="238"/>
      <c r="N163" s="239"/>
      <c r="O163" s="239"/>
      <c r="P163" s="239"/>
      <c r="Q163" s="239"/>
      <c r="R163" s="239"/>
      <c r="S163" s="239"/>
      <c r="T163" s="24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147</v>
      </c>
      <c r="AU163" s="241" t="s">
        <v>145</v>
      </c>
      <c r="AV163" s="13" t="s">
        <v>83</v>
      </c>
      <c r="AW163" s="13" t="s">
        <v>32</v>
      </c>
      <c r="AX163" s="13" t="s">
        <v>75</v>
      </c>
      <c r="AY163" s="241" t="s">
        <v>136</v>
      </c>
    </row>
    <row r="164" s="14" customFormat="1">
      <c r="A164" s="14"/>
      <c r="B164" s="242"/>
      <c r="C164" s="243"/>
      <c r="D164" s="233" t="s">
        <v>147</v>
      </c>
      <c r="E164" s="244" t="s">
        <v>1</v>
      </c>
      <c r="F164" s="245" t="s">
        <v>452</v>
      </c>
      <c r="G164" s="243"/>
      <c r="H164" s="246">
        <v>45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2" t="s">
        <v>147</v>
      </c>
      <c r="AU164" s="252" t="s">
        <v>145</v>
      </c>
      <c r="AV164" s="14" t="s">
        <v>145</v>
      </c>
      <c r="AW164" s="14" t="s">
        <v>32</v>
      </c>
      <c r="AX164" s="14" t="s">
        <v>75</v>
      </c>
      <c r="AY164" s="252" t="s">
        <v>136</v>
      </c>
    </row>
    <row r="165" s="15" customFormat="1">
      <c r="A165" s="15"/>
      <c r="B165" s="257"/>
      <c r="C165" s="258"/>
      <c r="D165" s="233" t="s">
        <v>147</v>
      </c>
      <c r="E165" s="259" t="s">
        <v>1</v>
      </c>
      <c r="F165" s="260" t="s">
        <v>185</v>
      </c>
      <c r="G165" s="258"/>
      <c r="H165" s="261">
        <v>199</v>
      </c>
      <c r="I165" s="262"/>
      <c r="J165" s="258"/>
      <c r="K165" s="258"/>
      <c r="L165" s="263"/>
      <c r="M165" s="264"/>
      <c r="N165" s="265"/>
      <c r="O165" s="265"/>
      <c r="P165" s="265"/>
      <c r="Q165" s="265"/>
      <c r="R165" s="265"/>
      <c r="S165" s="265"/>
      <c r="T165" s="266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7" t="s">
        <v>147</v>
      </c>
      <c r="AU165" s="267" t="s">
        <v>145</v>
      </c>
      <c r="AV165" s="15" t="s">
        <v>144</v>
      </c>
      <c r="AW165" s="15" t="s">
        <v>32</v>
      </c>
      <c r="AX165" s="15" t="s">
        <v>83</v>
      </c>
      <c r="AY165" s="267" t="s">
        <v>136</v>
      </c>
    </row>
    <row r="166" s="2" customFormat="1" ht="37.8" customHeight="1">
      <c r="A166" s="38"/>
      <c r="B166" s="39"/>
      <c r="C166" s="218" t="s">
        <v>173</v>
      </c>
      <c r="D166" s="218" t="s">
        <v>139</v>
      </c>
      <c r="E166" s="219" t="s">
        <v>165</v>
      </c>
      <c r="F166" s="220" t="s">
        <v>166</v>
      </c>
      <c r="G166" s="221" t="s">
        <v>142</v>
      </c>
      <c r="H166" s="222">
        <v>96</v>
      </c>
      <c r="I166" s="223"/>
      <c r="J166" s="224">
        <f>ROUND(I166*H166,2)</f>
        <v>0</v>
      </c>
      <c r="K166" s="220" t="s">
        <v>1</v>
      </c>
      <c r="L166" s="44"/>
      <c r="M166" s="225" t="s">
        <v>1</v>
      </c>
      <c r="N166" s="226" t="s">
        <v>41</v>
      </c>
      <c r="O166" s="91"/>
      <c r="P166" s="227">
        <f>O166*H166</f>
        <v>0</v>
      </c>
      <c r="Q166" s="227">
        <v>0.00011</v>
      </c>
      <c r="R166" s="227">
        <f>Q166*H166</f>
        <v>0.01056</v>
      </c>
      <c r="S166" s="227">
        <v>6.0000000000000002E-05</v>
      </c>
      <c r="T166" s="228">
        <f>S166*H166</f>
        <v>0.0057600000000000004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144</v>
      </c>
      <c r="AT166" s="229" t="s">
        <v>139</v>
      </c>
      <c r="AU166" s="229" t="s">
        <v>145</v>
      </c>
      <c r="AY166" s="17" t="s">
        <v>136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145</v>
      </c>
      <c r="BK166" s="230">
        <f>ROUND(I166*H166,2)</f>
        <v>0</v>
      </c>
      <c r="BL166" s="17" t="s">
        <v>144</v>
      </c>
      <c r="BM166" s="229" t="s">
        <v>455</v>
      </c>
    </row>
    <row r="167" s="2" customFormat="1">
      <c r="A167" s="38"/>
      <c r="B167" s="39"/>
      <c r="C167" s="40"/>
      <c r="D167" s="233" t="s">
        <v>155</v>
      </c>
      <c r="E167" s="40"/>
      <c r="F167" s="253" t="s">
        <v>456</v>
      </c>
      <c r="G167" s="40"/>
      <c r="H167" s="40"/>
      <c r="I167" s="254"/>
      <c r="J167" s="40"/>
      <c r="K167" s="40"/>
      <c r="L167" s="44"/>
      <c r="M167" s="255"/>
      <c r="N167" s="256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155</v>
      </c>
      <c r="AU167" s="17" t="s">
        <v>145</v>
      </c>
    </row>
    <row r="168" s="14" customFormat="1">
      <c r="A168" s="14"/>
      <c r="B168" s="242"/>
      <c r="C168" s="243"/>
      <c r="D168" s="233" t="s">
        <v>147</v>
      </c>
      <c r="E168" s="244" t="s">
        <v>1</v>
      </c>
      <c r="F168" s="245" t="s">
        <v>457</v>
      </c>
      <c r="G168" s="243"/>
      <c r="H168" s="246">
        <v>96</v>
      </c>
      <c r="I168" s="247"/>
      <c r="J168" s="243"/>
      <c r="K168" s="243"/>
      <c r="L168" s="248"/>
      <c r="M168" s="249"/>
      <c r="N168" s="250"/>
      <c r="O168" s="250"/>
      <c r="P168" s="250"/>
      <c r="Q168" s="250"/>
      <c r="R168" s="250"/>
      <c r="S168" s="250"/>
      <c r="T168" s="25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2" t="s">
        <v>147</v>
      </c>
      <c r="AU168" s="252" t="s">
        <v>145</v>
      </c>
      <c r="AV168" s="14" t="s">
        <v>145</v>
      </c>
      <c r="AW168" s="14" t="s">
        <v>32</v>
      </c>
      <c r="AX168" s="14" t="s">
        <v>83</v>
      </c>
      <c r="AY168" s="252" t="s">
        <v>136</v>
      </c>
    </row>
    <row r="169" s="2" customFormat="1" ht="24.15" customHeight="1">
      <c r="A169" s="38"/>
      <c r="B169" s="39"/>
      <c r="C169" s="218" t="s">
        <v>194</v>
      </c>
      <c r="D169" s="218" t="s">
        <v>139</v>
      </c>
      <c r="E169" s="219" t="s">
        <v>169</v>
      </c>
      <c r="F169" s="220" t="s">
        <v>362</v>
      </c>
      <c r="G169" s="221" t="s">
        <v>171</v>
      </c>
      <c r="H169" s="222">
        <v>1</v>
      </c>
      <c r="I169" s="223"/>
      <c r="J169" s="224">
        <f>ROUND(I169*H169,2)</f>
        <v>0</v>
      </c>
      <c r="K169" s="220" t="s">
        <v>1</v>
      </c>
      <c r="L169" s="44"/>
      <c r="M169" s="225" t="s">
        <v>1</v>
      </c>
      <c r="N169" s="226" t="s">
        <v>41</v>
      </c>
      <c r="O169" s="91"/>
      <c r="P169" s="227">
        <f>O169*H169</f>
        <v>0</v>
      </c>
      <c r="Q169" s="227">
        <v>0.00011</v>
      </c>
      <c r="R169" s="227">
        <f>Q169*H169</f>
        <v>0.00011</v>
      </c>
      <c r="S169" s="227">
        <v>6.0000000000000002E-05</v>
      </c>
      <c r="T169" s="228">
        <f>S169*H169</f>
        <v>6.0000000000000002E-05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144</v>
      </c>
      <c r="AT169" s="229" t="s">
        <v>139</v>
      </c>
      <c r="AU169" s="229" t="s">
        <v>145</v>
      </c>
      <c r="AY169" s="17" t="s">
        <v>136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145</v>
      </c>
      <c r="BK169" s="230">
        <f>ROUND(I169*H169,2)</f>
        <v>0</v>
      </c>
      <c r="BL169" s="17" t="s">
        <v>144</v>
      </c>
      <c r="BM169" s="229" t="s">
        <v>458</v>
      </c>
    </row>
    <row r="170" s="14" customFormat="1">
      <c r="A170" s="14"/>
      <c r="B170" s="242"/>
      <c r="C170" s="243"/>
      <c r="D170" s="233" t="s">
        <v>147</v>
      </c>
      <c r="E170" s="244" t="s">
        <v>1</v>
      </c>
      <c r="F170" s="245" t="s">
        <v>83</v>
      </c>
      <c r="G170" s="243"/>
      <c r="H170" s="246">
        <v>1</v>
      </c>
      <c r="I170" s="247"/>
      <c r="J170" s="243"/>
      <c r="K170" s="243"/>
      <c r="L170" s="248"/>
      <c r="M170" s="249"/>
      <c r="N170" s="250"/>
      <c r="O170" s="250"/>
      <c r="P170" s="250"/>
      <c r="Q170" s="250"/>
      <c r="R170" s="250"/>
      <c r="S170" s="250"/>
      <c r="T170" s="25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2" t="s">
        <v>147</v>
      </c>
      <c r="AU170" s="252" t="s">
        <v>145</v>
      </c>
      <c r="AV170" s="14" t="s">
        <v>145</v>
      </c>
      <c r="AW170" s="14" t="s">
        <v>32</v>
      </c>
      <c r="AX170" s="14" t="s">
        <v>83</v>
      </c>
      <c r="AY170" s="252" t="s">
        <v>136</v>
      </c>
    </row>
    <row r="171" s="2" customFormat="1" ht="16.5" customHeight="1">
      <c r="A171" s="38"/>
      <c r="B171" s="39"/>
      <c r="C171" s="218" t="s">
        <v>199</v>
      </c>
      <c r="D171" s="218" t="s">
        <v>139</v>
      </c>
      <c r="E171" s="219" t="s">
        <v>459</v>
      </c>
      <c r="F171" s="220" t="s">
        <v>460</v>
      </c>
      <c r="G171" s="221" t="s">
        <v>142</v>
      </c>
      <c r="H171" s="222">
        <v>300</v>
      </c>
      <c r="I171" s="223"/>
      <c r="J171" s="224">
        <f>ROUND(I171*H171,2)</f>
        <v>0</v>
      </c>
      <c r="K171" s="220" t="s">
        <v>143</v>
      </c>
      <c r="L171" s="44"/>
      <c r="M171" s="225" t="s">
        <v>1</v>
      </c>
      <c r="N171" s="226" t="s">
        <v>41</v>
      </c>
      <c r="O171" s="91"/>
      <c r="P171" s="227">
        <f>O171*H171</f>
        <v>0</v>
      </c>
      <c r="Q171" s="227">
        <v>0.00011</v>
      </c>
      <c r="R171" s="227">
        <f>Q171*H171</f>
        <v>0.033000000000000002</v>
      </c>
      <c r="S171" s="227">
        <v>6.0000000000000002E-05</v>
      </c>
      <c r="T171" s="228">
        <f>S171*H171</f>
        <v>0.018000000000000002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144</v>
      </c>
      <c r="AT171" s="229" t="s">
        <v>139</v>
      </c>
      <c r="AU171" s="229" t="s">
        <v>145</v>
      </c>
      <c r="AY171" s="17" t="s">
        <v>136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145</v>
      </c>
      <c r="BK171" s="230">
        <f>ROUND(I171*H171,2)</f>
        <v>0</v>
      </c>
      <c r="BL171" s="17" t="s">
        <v>144</v>
      </c>
      <c r="BM171" s="229" t="s">
        <v>461</v>
      </c>
    </row>
    <row r="172" s="2" customFormat="1">
      <c r="A172" s="38"/>
      <c r="B172" s="39"/>
      <c r="C172" s="40"/>
      <c r="D172" s="233" t="s">
        <v>155</v>
      </c>
      <c r="E172" s="40"/>
      <c r="F172" s="253" t="s">
        <v>462</v>
      </c>
      <c r="G172" s="40"/>
      <c r="H172" s="40"/>
      <c r="I172" s="254"/>
      <c r="J172" s="40"/>
      <c r="K172" s="40"/>
      <c r="L172" s="44"/>
      <c r="M172" s="255"/>
      <c r="N172" s="256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155</v>
      </c>
      <c r="AU172" s="17" t="s">
        <v>145</v>
      </c>
    </row>
    <row r="173" s="2" customFormat="1" ht="21.75" customHeight="1">
      <c r="A173" s="38"/>
      <c r="B173" s="39"/>
      <c r="C173" s="218" t="s">
        <v>8</v>
      </c>
      <c r="D173" s="218" t="s">
        <v>139</v>
      </c>
      <c r="E173" s="219" t="s">
        <v>463</v>
      </c>
      <c r="F173" s="220" t="s">
        <v>464</v>
      </c>
      <c r="G173" s="221" t="s">
        <v>225</v>
      </c>
      <c r="H173" s="222">
        <v>26</v>
      </c>
      <c r="I173" s="223"/>
      <c r="J173" s="224">
        <f>ROUND(I173*H173,2)</f>
        <v>0</v>
      </c>
      <c r="K173" s="220" t="s">
        <v>143</v>
      </c>
      <c r="L173" s="44"/>
      <c r="M173" s="225" t="s">
        <v>1</v>
      </c>
      <c r="N173" s="226" t="s">
        <v>41</v>
      </c>
      <c r="O173" s="91"/>
      <c r="P173" s="227">
        <f>O173*H173</f>
        <v>0</v>
      </c>
      <c r="Q173" s="227">
        <v>0.04684</v>
      </c>
      <c r="R173" s="227">
        <f>Q173*H173</f>
        <v>1.21784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144</v>
      </c>
      <c r="AT173" s="229" t="s">
        <v>139</v>
      </c>
      <c r="AU173" s="229" t="s">
        <v>145</v>
      </c>
      <c r="AY173" s="17" t="s">
        <v>136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145</v>
      </c>
      <c r="BK173" s="230">
        <f>ROUND(I173*H173,2)</f>
        <v>0</v>
      </c>
      <c r="BL173" s="17" t="s">
        <v>144</v>
      </c>
      <c r="BM173" s="229" t="s">
        <v>465</v>
      </c>
    </row>
    <row r="174" s="14" customFormat="1">
      <c r="A174" s="14"/>
      <c r="B174" s="242"/>
      <c r="C174" s="243"/>
      <c r="D174" s="233" t="s">
        <v>147</v>
      </c>
      <c r="E174" s="244" t="s">
        <v>1</v>
      </c>
      <c r="F174" s="245" t="s">
        <v>466</v>
      </c>
      <c r="G174" s="243"/>
      <c r="H174" s="246">
        <v>15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2" t="s">
        <v>147</v>
      </c>
      <c r="AU174" s="252" t="s">
        <v>145</v>
      </c>
      <c r="AV174" s="14" t="s">
        <v>145</v>
      </c>
      <c r="AW174" s="14" t="s">
        <v>32</v>
      </c>
      <c r="AX174" s="14" t="s">
        <v>75</v>
      </c>
      <c r="AY174" s="252" t="s">
        <v>136</v>
      </c>
    </row>
    <row r="175" s="14" customFormat="1">
      <c r="A175" s="14"/>
      <c r="B175" s="242"/>
      <c r="C175" s="243"/>
      <c r="D175" s="233" t="s">
        <v>147</v>
      </c>
      <c r="E175" s="244" t="s">
        <v>1</v>
      </c>
      <c r="F175" s="245" t="s">
        <v>467</v>
      </c>
      <c r="G175" s="243"/>
      <c r="H175" s="246">
        <v>11</v>
      </c>
      <c r="I175" s="247"/>
      <c r="J175" s="243"/>
      <c r="K175" s="243"/>
      <c r="L175" s="248"/>
      <c r="M175" s="249"/>
      <c r="N175" s="250"/>
      <c r="O175" s="250"/>
      <c r="P175" s="250"/>
      <c r="Q175" s="250"/>
      <c r="R175" s="250"/>
      <c r="S175" s="250"/>
      <c r="T175" s="25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2" t="s">
        <v>147</v>
      </c>
      <c r="AU175" s="252" t="s">
        <v>145</v>
      </c>
      <c r="AV175" s="14" t="s">
        <v>145</v>
      </c>
      <c r="AW175" s="14" t="s">
        <v>32</v>
      </c>
      <c r="AX175" s="14" t="s">
        <v>75</v>
      </c>
      <c r="AY175" s="252" t="s">
        <v>136</v>
      </c>
    </row>
    <row r="176" s="15" customFormat="1">
      <c r="A176" s="15"/>
      <c r="B176" s="257"/>
      <c r="C176" s="258"/>
      <c r="D176" s="233" t="s">
        <v>147</v>
      </c>
      <c r="E176" s="259" t="s">
        <v>1</v>
      </c>
      <c r="F176" s="260" t="s">
        <v>185</v>
      </c>
      <c r="G176" s="258"/>
      <c r="H176" s="261">
        <v>26</v>
      </c>
      <c r="I176" s="262"/>
      <c r="J176" s="258"/>
      <c r="K176" s="258"/>
      <c r="L176" s="263"/>
      <c r="M176" s="264"/>
      <c r="N176" s="265"/>
      <c r="O176" s="265"/>
      <c r="P176" s="265"/>
      <c r="Q176" s="265"/>
      <c r="R176" s="265"/>
      <c r="S176" s="265"/>
      <c r="T176" s="266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7" t="s">
        <v>147</v>
      </c>
      <c r="AU176" s="267" t="s">
        <v>145</v>
      </c>
      <c r="AV176" s="15" t="s">
        <v>144</v>
      </c>
      <c r="AW176" s="15" t="s">
        <v>32</v>
      </c>
      <c r="AX176" s="15" t="s">
        <v>83</v>
      </c>
      <c r="AY176" s="267" t="s">
        <v>136</v>
      </c>
    </row>
    <row r="177" s="2" customFormat="1" ht="33" customHeight="1">
      <c r="A177" s="38"/>
      <c r="B177" s="39"/>
      <c r="C177" s="268" t="s">
        <v>210</v>
      </c>
      <c r="D177" s="268" t="s">
        <v>228</v>
      </c>
      <c r="E177" s="269" t="s">
        <v>468</v>
      </c>
      <c r="F177" s="270" t="s">
        <v>469</v>
      </c>
      <c r="G177" s="271" t="s">
        <v>225</v>
      </c>
      <c r="H177" s="272">
        <v>26</v>
      </c>
      <c r="I177" s="273"/>
      <c r="J177" s="274">
        <f>ROUND(I177*H177,2)</f>
        <v>0</v>
      </c>
      <c r="K177" s="270" t="s">
        <v>143</v>
      </c>
      <c r="L177" s="275"/>
      <c r="M177" s="276" t="s">
        <v>1</v>
      </c>
      <c r="N177" s="277" t="s">
        <v>41</v>
      </c>
      <c r="O177" s="91"/>
      <c r="P177" s="227">
        <f>O177*H177</f>
        <v>0</v>
      </c>
      <c r="Q177" s="227">
        <v>0.016240000000000001</v>
      </c>
      <c r="R177" s="227">
        <f>Q177*H177</f>
        <v>0.42224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179</v>
      </c>
      <c r="AT177" s="229" t="s">
        <v>228</v>
      </c>
      <c r="AU177" s="229" t="s">
        <v>145</v>
      </c>
      <c r="AY177" s="17" t="s">
        <v>136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145</v>
      </c>
      <c r="BK177" s="230">
        <f>ROUND(I177*H177,2)</f>
        <v>0</v>
      </c>
      <c r="BL177" s="17" t="s">
        <v>144</v>
      </c>
      <c r="BM177" s="229" t="s">
        <v>470</v>
      </c>
    </row>
    <row r="178" s="2" customFormat="1">
      <c r="A178" s="38"/>
      <c r="B178" s="39"/>
      <c r="C178" s="40"/>
      <c r="D178" s="233" t="s">
        <v>155</v>
      </c>
      <c r="E178" s="40"/>
      <c r="F178" s="253" t="s">
        <v>471</v>
      </c>
      <c r="G178" s="40"/>
      <c r="H178" s="40"/>
      <c r="I178" s="254"/>
      <c r="J178" s="40"/>
      <c r="K178" s="40"/>
      <c r="L178" s="44"/>
      <c r="M178" s="255"/>
      <c r="N178" s="256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155</v>
      </c>
      <c r="AU178" s="17" t="s">
        <v>145</v>
      </c>
    </row>
    <row r="179" s="12" customFormat="1" ht="22.8" customHeight="1">
      <c r="A179" s="12"/>
      <c r="B179" s="202"/>
      <c r="C179" s="203"/>
      <c r="D179" s="204" t="s">
        <v>74</v>
      </c>
      <c r="E179" s="216" t="s">
        <v>173</v>
      </c>
      <c r="F179" s="216" t="s">
        <v>174</v>
      </c>
      <c r="G179" s="203"/>
      <c r="H179" s="203"/>
      <c r="I179" s="206"/>
      <c r="J179" s="217">
        <f>BK179</f>
        <v>0</v>
      </c>
      <c r="K179" s="203"/>
      <c r="L179" s="208"/>
      <c r="M179" s="209"/>
      <c r="N179" s="210"/>
      <c r="O179" s="210"/>
      <c r="P179" s="211">
        <f>SUM(P180:P205)</f>
        <v>0</v>
      </c>
      <c r="Q179" s="210"/>
      <c r="R179" s="211">
        <f>SUM(R180:R205)</f>
        <v>0.0315</v>
      </c>
      <c r="S179" s="210"/>
      <c r="T179" s="212">
        <f>SUM(T180:T205)</f>
        <v>13.048113000000001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3" t="s">
        <v>83</v>
      </c>
      <c r="AT179" s="214" t="s">
        <v>74</v>
      </c>
      <c r="AU179" s="214" t="s">
        <v>83</v>
      </c>
      <c r="AY179" s="213" t="s">
        <v>136</v>
      </c>
      <c r="BK179" s="215">
        <f>SUM(BK180:BK205)</f>
        <v>0</v>
      </c>
    </row>
    <row r="180" s="2" customFormat="1" ht="33" customHeight="1">
      <c r="A180" s="38"/>
      <c r="B180" s="39"/>
      <c r="C180" s="218" t="s">
        <v>214</v>
      </c>
      <c r="D180" s="218" t="s">
        <v>139</v>
      </c>
      <c r="E180" s="219" t="s">
        <v>472</v>
      </c>
      <c r="F180" s="220" t="s">
        <v>473</v>
      </c>
      <c r="G180" s="221" t="s">
        <v>142</v>
      </c>
      <c r="H180" s="222">
        <v>150</v>
      </c>
      <c r="I180" s="223"/>
      <c r="J180" s="224">
        <f>ROUND(I180*H180,2)</f>
        <v>0</v>
      </c>
      <c r="K180" s="220" t="s">
        <v>143</v>
      </c>
      <c r="L180" s="44"/>
      <c r="M180" s="225" t="s">
        <v>1</v>
      </c>
      <c r="N180" s="226" t="s">
        <v>41</v>
      </c>
      <c r="O180" s="91"/>
      <c r="P180" s="227">
        <f>O180*H180</f>
        <v>0</v>
      </c>
      <c r="Q180" s="227">
        <v>0.00012999999999999999</v>
      </c>
      <c r="R180" s="227">
        <f>Q180*H180</f>
        <v>0.0195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144</v>
      </c>
      <c r="AT180" s="229" t="s">
        <v>139</v>
      </c>
      <c r="AU180" s="229" t="s">
        <v>145</v>
      </c>
      <c r="AY180" s="17" t="s">
        <v>136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145</v>
      </c>
      <c r="BK180" s="230">
        <f>ROUND(I180*H180,2)</f>
        <v>0</v>
      </c>
      <c r="BL180" s="17" t="s">
        <v>144</v>
      </c>
      <c r="BM180" s="229" t="s">
        <v>474</v>
      </c>
    </row>
    <row r="181" s="2" customFormat="1">
      <c r="A181" s="38"/>
      <c r="B181" s="39"/>
      <c r="C181" s="40"/>
      <c r="D181" s="233" t="s">
        <v>155</v>
      </c>
      <c r="E181" s="40"/>
      <c r="F181" s="253" t="s">
        <v>475</v>
      </c>
      <c r="G181" s="40"/>
      <c r="H181" s="40"/>
      <c r="I181" s="254"/>
      <c r="J181" s="40"/>
      <c r="K181" s="40"/>
      <c r="L181" s="44"/>
      <c r="M181" s="255"/>
      <c r="N181" s="256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155</v>
      </c>
      <c r="AU181" s="17" t="s">
        <v>145</v>
      </c>
    </row>
    <row r="182" s="2" customFormat="1" ht="24.15" customHeight="1">
      <c r="A182" s="38"/>
      <c r="B182" s="39"/>
      <c r="C182" s="218" t="s">
        <v>222</v>
      </c>
      <c r="D182" s="218" t="s">
        <v>139</v>
      </c>
      <c r="E182" s="219" t="s">
        <v>176</v>
      </c>
      <c r="F182" s="220" t="s">
        <v>177</v>
      </c>
      <c r="G182" s="221" t="s">
        <v>142</v>
      </c>
      <c r="H182" s="222">
        <v>300</v>
      </c>
      <c r="I182" s="223"/>
      <c r="J182" s="224">
        <f>ROUND(I182*H182,2)</f>
        <v>0</v>
      </c>
      <c r="K182" s="220" t="s">
        <v>143</v>
      </c>
      <c r="L182" s="44"/>
      <c r="M182" s="225" t="s">
        <v>1</v>
      </c>
      <c r="N182" s="226" t="s">
        <v>41</v>
      </c>
      <c r="O182" s="91"/>
      <c r="P182" s="227">
        <f>O182*H182</f>
        <v>0</v>
      </c>
      <c r="Q182" s="227">
        <v>4.0000000000000003E-05</v>
      </c>
      <c r="R182" s="227">
        <f>Q182*H182</f>
        <v>0.012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144</v>
      </c>
      <c r="AT182" s="229" t="s">
        <v>139</v>
      </c>
      <c r="AU182" s="229" t="s">
        <v>145</v>
      </c>
      <c r="AY182" s="17" t="s">
        <v>136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145</v>
      </c>
      <c r="BK182" s="230">
        <f>ROUND(I182*H182,2)</f>
        <v>0</v>
      </c>
      <c r="BL182" s="17" t="s">
        <v>144</v>
      </c>
      <c r="BM182" s="229" t="s">
        <v>476</v>
      </c>
    </row>
    <row r="183" s="2" customFormat="1" ht="16.5" customHeight="1">
      <c r="A183" s="38"/>
      <c r="B183" s="39"/>
      <c r="C183" s="218" t="s">
        <v>226</v>
      </c>
      <c r="D183" s="218" t="s">
        <v>139</v>
      </c>
      <c r="E183" s="219" t="s">
        <v>477</v>
      </c>
      <c r="F183" s="220" t="s">
        <v>478</v>
      </c>
      <c r="G183" s="221" t="s">
        <v>171</v>
      </c>
      <c r="H183" s="222">
        <v>26</v>
      </c>
      <c r="I183" s="223"/>
      <c r="J183" s="224">
        <f>ROUND(I183*H183,2)</f>
        <v>0</v>
      </c>
      <c r="K183" s="220" t="s">
        <v>1</v>
      </c>
      <c r="L183" s="44"/>
      <c r="M183" s="225" t="s">
        <v>1</v>
      </c>
      <c r="N183" s="226" t="s">
        <v>41</v>
      </c>
      <c r="O183" s="91"/>
      <c r="P183" s="227">
        <f>O183*H183</f>
        <v>0</v>
      </c>
      <c r="Q183" s="227">
        <v>0</v>
      </c>
      <c r="R183" s="227">
        <f>Q183*H183</f>
        <v>0</v>
      </c>
      <c r="S183" s="227">
        <v>0.14000000000000001</v>
      </c>
      <c r="T183" s="228">
        <f>S183*H183</f>
        <v>3.6400000000000006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144</v>
      </c>
      <c r="AT183" s="229" t="s">
        <v>139</v>
      </c>
      <c r="AU183" s="229" t="s">
        <v>145</v>
      </c>
      <c r="AY183" s="17" t="s">
        <v>136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145</v>
      </c>
      <c r="BK183" s="230">
        <f>ROUND(I183*H183,2)</f>
        <v>0</v>
      </c>
      <c r="BL183" s="17" t="s">
        <v>144</v>
      </c>
      <c r="BM183" s="229" t="s">
        <v>479</v>
      </c>
    </row>
    <row r="184" s="14" customFormat="1">
      <c r="A184" s="14"/>
      <c r="B184" s="242"/>
      <c r="C184" s="243"/>
      <c r="D184" s="233" t="s">
        <v>147</v>
      </c>
      <c r="E184" s="244" t="s">
        <v>1</v>
      </c>
      <c r="F184" s="245" t="s">
        <v>270</v>
      </c>
      <c r="G184" s="243"/>
      <c r="H184" s="246">
        <v>26</v>
      </c>
      <c r="I184" s="247"/>
      <c r="J184" s="243"/>
      <c r="K184" s="243"/>
      <c r="L184" s="248"/>
      <c r="M184" s="249"/>
      <c r="N184" s="250"/>
      <c r="O184" s="250"/>
      <c r="P184" s="250"/>
      <c r="Q184" s="250"/>
      <c r="R184" s="250"/>
      <c r="S184" s="250"/>
      <c r="T184" s="25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2" t="s">
        <v>147</v>
      </c>
      <c r="AU184" s="252" t="s">
        <v>145</v>
      </c>
      <c r="AV184" s="14" t="s">
        <v>145</v>
      </c>
      <c r="AW184" s="14" t="s">
        <v>32</v>
      </c>
      <c r="AX184" s="14" t="s">
        <v>83</v>
      </c>
      <c r="AY184" s="252" t="s">
        <v>136</v>
      </c>
    </row>
    <row r="185" s="2" customFormat="1" ht="24.15" customHeight="1">
      <c r="A185" s="38"/>
      <c r="B185" s="39"/>
      <c r="C185" s="218" t="s">
        <v>234</v>
      </c>
      <c r="D185" s="218" t="s">
        <v>139</v>
      </c>
      <c r="E185" s="219" t="s">
        <v>480</v>
      </c>
      <c r="F185" s="220" t="s">
        <v>481</v>
      </c>
      <c r="G185" s="221" t="s">
        <v>142</v>
      </c>
      <c r="H185" s="222">
        <v>2.3999999999999999</v>
      </c>
      <c r="I185" s="223"/>
      <c r="J185" s="224">
        <f>ROUND(I185*H185,2)</f>
        <v>0</v>
      </c>
      <c r="K185" s="220" t="s">
        <v>143</v>
      </c>
      <c r="L185" s="44"/>
      <c r="M185" s="225" t="s">
        <v>1</v>
      </c>
      <c r="N185" s="226" t="s">
        <v>41</v>
      </c>
      <c r="O185" s="91"/>
      <c r="P185" s="227">
        <f>O185*H185</f>
        <v>0</v>
      </c>
      <c r="Q185" s="227">
        <v>0</v>
      </c>
      <c r="R185" s="227">
        <f>Q185*H185</f>
        <v>0</v>
      </c>
      <c r="S185" s="227">
        <v>0.26100000000000001</v>
      </c>
      <c r="T185" s="228">
        <f>S185*H185</f>
        <v>0.62639999999999996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144</v>
      </c>
      <c r="AT185" s="229" t="s">
        <v>139</v>
      </c>
      <c r="AU185" s="229" t="s">
        <v>145</v>
      </c>
      <c r="AY185" s="17" t="s">
        <v>136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145</v>
      </c>
      <c r="BK185" s="230">
        <f>ROUND(I185*H185,2)</f>
        <v>0</v>
      </c>
      <c r="BL185" s="17" t="s">
        <v>144</v>
      </c>
      <c r="BM185" s="229" t="s">
        <v>482</v>
      </c>
    </row>
    <row r="186" s="13" customFormat="1">
      <c r="A186" s="13"/>
      <c r="B186" s="231"/>
      <c r="C186" s="232"/>
      <c r="D186" s="233" t="s">
        <v>147</v>
      </c>
      <c r="E186" s="234" t="s">
        <v>1</v>
      </c>
      <c r="F186" s="235" t="s">
        <v>483</v>
      </c>
      <c r="G186" s="232"/>
      <c r="H186" s="234" t="s">
        <v>1</v>
      </c>
      <c r="I186" s="236"/>
      <c r="J186" s="232"/>
      <c r="K186" s="232"/>
      <c r="L186" s="237"/>
      <c r="M186" s="238"/>
      <c r="N186" s="239"/>
      <c r="O186" s="239"/>
      <c r="P186" s="239"/>
      <c r="Q186" s="239"/>
      <c r="R186" s="239"/>
      <c r="S186" s="239"/>
      <c r="T186" s="24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1" t="s">
        <v>147</v>
      </c>
      <c r="AU186" s="241" t="s">
        <v>145</v>
      </c>
      <c r="AV186" s="13" t="s">
        <v>83</v>
      </c>
      <c r="AW186" s="13" t="s">
        <v>32</v>
      </c>
      <c r="AX186" s="13" t="s">
        <v>75</v>
      </c>
      <c r="AY186" s="241" t="s">
        <v>136</v>
      </c>
    </row>
    <row r="187" s="14" customFormat="1">
      <c r="A187" s="14"/>
      <c r="B187" s="242"/>
      <c r="C187" s="243"/>
      <c r="D187" s="233" t="s">
        <v>147</v>
      </c>
      <c r="E187" s="244" t="s">
        <v>1</v>
      </c>
      <c r="F187" s="245" t="s">
        <v>484</v>
      </c>
      <c r="G187" s="243"/>
      <c r="H187" s="246">
        <v>2.3999999999999999</v>
      </c>
      <c r="I187" s="247"/>
      <c r="J187" s="243"/>
      <c r="K187" s="243"/>
      <c r="L187" s="248"/>
      <c r="M187" s="249"/>
      <c r="N187" s="250"/>
      <c r="O187" s="250"/>
      <c r="P187" s="250"/>
      <c r="Q187" s="250"/>
      <c r="R187" s="250"/>
      <c r="S187" s="250"/>
      <c r="T187" s="25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2" t="s">
        <v>147</v>
      </c>
      <c r="AU187" s="252" t="s">
        <v>145</v>
      </c>
      <c r="AV187" s="14" t="s">
        <v>145</v>
      </c>
      <c r="AW187" s="14" t="s">
        <v>32</v>
      </c>
      <c r="AX187" s="14" t="s">
        <v>83</v>
      </c>
      <c r="AY187" s="252" t="s">
        <v>136</v>
      </c>
    </row>
    <row r="188" s="2" customFormat="1" ht="24.15" customHeight="1">
      <c r="A188" s="38"/>
      <c r="B188" s="39"/>
      <c r="C188" s="218" t="s">
        <v>238</v>
      </c>
      <c r="D188" s="218" t="s">
        <v>139</v>
      </c>
      <c r="E188" s="219" t="s">
        <v>485</v>
      </c>
      <c r="F188" s="220" t="s">
        <v>486</v>
      </c>
      <c r="G188" s="221" t="s">
        <v>487</v>
      </c>
      <c r="H188" s="222">
        <v>1.0920000000000001</v>
      </c>
      <c r="I188" s="223"/>
      <c r="J188" s="224">
        <f>ROUND(I188*H188,2)</f>
        <v>0</v>
      </c>
      <c r="K188" s="220" t="s">
        <v>143</v>
      </c>
      <c r="L188" s="44"/>
      <c r="M188" s="225" t="s">
        <v>1</v>
      </c>
      <c r="N188" s="226" t="s">
        <v>41</v>
      </c>
      <c r="O188" s="91"/>
      <c r="P188" s="227">
        <f>O188*H188</f>
        <v>0</v>
      </c>
      <c r="Q188" s="227">
        <v>0</v>
      </c>
      <c r="R188" s="227">
        <f>Q188*H188</f>
        <v>0</v>
      </c>
      <c r="S188" s="227">
        <v>2.3999999999999999</v>
      </c>
      <c r="T188" s="228">
        <f>S188*H188</f>
        <v>2.6208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144</v>
      </c>
      <c r="AT188" s="229" t="s">
        <v>139</v>
      </c>
      <c r="AU188" s="229" t="s">
        <v>145</v>
      </c>
      <c r="AY188" s="17" t="s">
        <v>136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145</v>
      </c>
      <c r="BK188" s="230">
        <f>ROUND(I188*H188,2)</f>
        <v>0</v>
      </c>
      <c r="BL188" s="17" t="s">
        <v>144</v>
      </c>
      <c r="BM188" s="229" t="s">
        <v>488</v>
      </c>
    </row>
    <row r="189" s="14" customFormat="1">
      <c r="A189" s="14"/>
      <c r="B189" s="242"/>
      <c r="C189" s="243"/>
      <c r="D189" s="233" t="s">
        <v>147</v>
      </c>
      <c r="E189" s="244" t="s">
        <v>1</v>
      </c>
      <c r="F189" s="245" t="s">
        <v>489</v>
      </c>
      <c r="G189" s="243"/>
      <c r="H189" s="246">
        <v>1.0920000000000001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2" t="s">
        <v>147</v>
      </c>
      <c r="AU189" s="252" t="s">
        <v>145</v>
      </c>
      <c r="AV189" s="14" t="s">
        <v>145</v>
      </c>
      <c r="AW189" s="14" t="s">
        <v>32</v>
      </c>
      <c r="AX189" s="14" t="s">
        <v>83</v>
      </c>
      <c r="AY189" s="252" t="s">
        <v>136</v>
      </c>
    </row>
    <row r="190" s="2" customFormat="1" ht="21.75" customHeight="1">
      <c r="A190" s="38"/>
      <c r="B190" s="39"/>
      <c r="C190" s="218" t="s">
        <v>243</v>
      </c>
      <c r="D190" s="218" t="s">
        <v>139</v>
      </c>
      <c r="E190" s="219" t="s">
        <v>180</v>
      </c>
      <c r="F190" s="220" t="s">
        <v>181</v>
      </c>
      <c r="G190" s="221" t="s">
        <v>142</v>
      </c>
      <c r="H190" s="222">
        <v>57.720999999999997</v>
      </c>
      <c r="I190" s="223"/>
      <c r="J190" s="224">
        <f>ROUND(I190*H190,2)</f>
        <v>0</v>
      </c>
      <c r="K190" s="220" t="s">
        <v>143</v>
      </c>
      <c r="L190" s="44"/>
      <c r="M190" s="225" t="s">
        <v>1</v>
      </c>
      <c r="N190" s="226" t="s">
        <v>41</v>
      </c>
      <c r="O190" s="91"/>
      <c r="P190" s="227">
        <f>O190*H190</f>
        <v>0</v>
      </c>
      <c r="Q190" s="227">
        <v>0</v>
      </c>
      <c r="R190" s="227">
        <f>Q190*H190</f>
        <v>0</v>
      </c>
      <c r="S190" s="227">
        <v>0.075999999999999998</v>
      </c>
      <c r="T190" s="228">
        <f>S190*H190</f>
        <v>4.3867959999999995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144</v>
      </c>
      <c r="AT190" s="229" t="s">
        <v>139</v>
      </c>
      <c r="AU190" s="229" t="s">
        <v>145</v>
      </c>
      <c r="AY190" s="17" t="s">
        <v>136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145</v>
      </c>
      <c r="BK190" s="230">
        <f>ROUND(I190*H190,2)</f>
        <v>0</v>
      </c>
      <c r="BL190" s="17" t="s">
        <v>144</v>
      </c>
      <c r="BM190" s="229" t="s">
        <v>490</v>
      </c>
    </row>
    <row r="191" s="14" customFormat="1">
      <c r="A191" s="14"/>
      <c r="B191" s="242"/>
      <c r="C191" s="243"/>
      <c r="D191" s="233" t="s">
        <v>147</v>
      </c>
      <c r="E191" s="244" t="s">
        <v>1</v>
      </c>
      <c r="F191" s="245" t="s">
        <v>491</v>
      </c>
      <c r="G191" s="243"/>
      <c r="H191" s="246">
        <v>46.097999999999999</v>
      </c>
      <c r="I191" s="247"/>
      <c r="J191" s="243"/>
      <c r="K191" s="243"/>
      <c r="L191" s="248"/>
      <c r="M191" s="249"/>
      <c r="N191" s="250"/>
      <c r="O191" s="250"/>
      <c r="P191" s="250"/>
      <c r="Q191" s="250"/>
      <c r="R191" s="250"/>
      <c r="S191" s="250"/>
      <c r="T191" s="25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2" t="s">
        <v>147</v>
      </c>
      <c r="AU191" s="252" t="s">
        <v>145</v>
      </c>
      <c r="AV191" s="14" t="s">
        <v>145</v>
      </c>
      <c r="AW191" s="14" t="s">
        <v>32</v>
      </c>
      <c r="AX191" s="14" t="s">
        <v>75</v>
      </c>
      <c r="AY191" s="252" t="s">
        <v>136</v>
      </c>
    </row>
    <row r="192" s="14" customFormat="1">
      <c r="A192" s="14"/>
      <c r="B192" s="242"/>
      <c r="C192" s="243"/>
      <c r="D192" s="233" t="s">
        <v>147</v>
      </c>
      <c r="E192" s="244" t="s">
        <v>1</v>
      </c>
      <c r="F192" s="245" t="s">
        <v>492</v>
      </c>
      <c r="G192" s="243"/>
      <c r="H192" s="246">
        <v>7.0919999999999996</v>
      </c>
      <c r="I192" s="247"/>
      <c r="J192" s="243"/>
      <c r="K192" s="243"/>
      <c r="L192" s="248"/>
      <c r="M192" s="249"/>
      <c r="N192" s="250"/>
      <c r="O192" s="250"/>
      <c r="P192" s="250"/>
      <c r="Q192" s="250"/>
      <c r="R192" s="250"/>
      <c r="S192" s="250"/>
      <c r="T192" s="25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2" t="s">
        <v>147</v>
      </c>
      <c r="AU192" s="252" t="s">
        <v>145</v>
      </c>
      <c r="AV192" s="14" t="s">
        <v>145</v>
      </c>
      <c r="AW192" s="14" t="s">
        <v>32</v>
      </c>
      <c r="AX192" s="14" t="s">
        <v>75</v>
      </c>
      <c r="AY192" s="252" t="s">
        <v>136</v>
      </c>
    </row>
    <row r="193" s="14" customFormat="1">
      <c r="A193" s="14"/>
      <c r="B193" s="242"/>
      <c r="C193" s="243"/>
      <c r="D193" s="233" t="s">
        <v>147</v>
      </c>
      <c r="E193" s="244" t="s">
        <v>1</v>
      </c>
      <c r="F193" s="245" t="s">
        <v>367</v>
      </c>
      <c r="G193" s="243"/>
      <c r="H193" s="246">
        <v>1.1819999999999999</v>
      </c>
      <c r="I193" s="247"/>
      <c r="J193" s="243"/>
      <c r="K193" s="243"/>
      <c r="L193" s="248"/>
      <c r="M193" s="249"/>
      <c r="N193" s="250"/>
      <c r="O193" s="250"/>
      <c r="P193" s="250"/>
      <c r="Q193" s="250"/>
      <c r="R193" s="250"/>
      <c r="S193" s="250"/>
      <c r="T193" s="25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2" t="s">
        <v>147</v>
      </c>
      <c r="AU193" s="252" t="s">
        <v>145</v>
      </c>
      <c r="AV193" s="14" t="s">
        <v>145</v>
      </c>
      <c r="AW193" s="14" t="s">
        <v>32</v>
      </c>
      <c r="AX193" s="14" t="s">
        <v>75</v>
      </c>
      <c r="AY193" s="252" t="s">
        <v>136</v>
      </c>
    </row>
    <row r="194" s="14" customFormat="1">
      <c r="A194" s="14"/>
      <c r="B194" s="242"/>
      <c r="C194" s="243"/>
      <c r="D194" s="233" t="s">
        <v>147</v>
      </c>
      <c r="E194" s="244" t="s">
        <v>1</v>
      </c>
      <c r="F194" s="245" t="s">
        <v>369</v>
      </c>
      <c r="G194" s="243"/>
      <c r="H194" s="246">
        <v>1.5760000000000001</v>
      </c>
      <c r="I194" s="247"/>
      <c r="J194" s="243"/>
      <c r="K194" s="243"/>
      <c r="L194" s="248"/>
      <c r="M194" s="249"/>
      <c r="N194" s="250"/>
      <c r="O194" s="250"/>
      <c r="P194" s="250"/>
      <c r="Q194" s="250"/>
      <c r="R194" s="250"/>
      <c r="S194" s="250"/>
      <c r="T194" s="25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2" t="s">
        <v>147</v>
      </c>
      <c r="AU194" s="252" t="s">
        <v>145</v>
      </c>
      <c r="AV194" s="14" t="s">
        <v>145</v>
      </c>
      <c r="AW194" s="14" t="s">
        <v>32</v>
      </c>
      <c r="AX194" s="14" t="s">
        <v>75</v>
      </c>
      <c r="AY194" s="252" t="s">
        <v>136</v>
      </c>
    </row>
    <row r="195" s="14" customFormat="1">
      <c r="A195" s="14"/>
      <c r="B195" s="242"/>
      <c r="C195" s="243"/>
      <c r="D195" s="233" t="s">
        <v>147</v>
      </c>
      <c r="E195" s="244" t="s">
        <v>1</v>
      </c>
      <c r="F195" s="245" t="s">
        <v>184</v>
      </c>
      <c r="G195" s="243"/>
      <c r="H195" s="246">
        <v>1.7729999999999999</v>
      </c>
      <c r="I195" s="247"/>
      <c r="J195" s="243"/>
      <c r="K195" s="243"/>
      <c r="L195" s="248"/>
      <c r="M195" s="249"/>
      <c r="N195" s="250"/>
      <c r="O195" s="250"/>
      <c r="P195" s="250"/>
      <c r="Q195" s="250"/>
      <c r="R195" s="250"/>
      <c r="S195" s="250"/>
      <c r="T195" s="25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2" t="s">
        <v>147</v>
      </c>
      <c r="AU195" s="252" t="s">
        <v>145</v>
      </c>
      <c r="AV195" s="14" t="s">
        <v>145</v>
      </c>
      <c r="AW195" s="14" t="s">
        <v>32</v>
      </c>
      <c r="AX195" s="14" t="s">
        <v>75</v>
      </c>
      <c r="AY195" s="252" t="s">
        <v>136</v>
      </c>
    </row>
    <row r="196" s="15" customFormat="1">
      <c r="A196" s="15"/>
      <c r="B196" s="257"/>
      <c r="C196" s="258"/>
      <c r="D196" s="233" t="s">
        <v>147</v>
      </c>
      <c r="E196" s="259" t="s">
        <v>1</v>
      </c>
      <c r="F196" s="260" t="s">
        <v>185</v>
      </c>
      <c r="G196" s="258"/>
      <c r="H196" s="261">
        <v>57.720999999999997</v>
      </c>
      <c r="I196" s="262"/>
      <c r="J196" s="258"/>
      <c r="K196" s="258"/>
      <c r="L196" s="263"/>
      <c r="M196" s="264"/>
      <c r="N196" s="265"/>
      <c r="O196" s="265"/>
      <c r="P196" s="265"/>
      <c r="Q196" s="265"/>
      <c r="R196" s="265"/>
      <c r="S196" s="265"/>
      <c r="T196" s="266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7" t="s">
        <v>147</v>
      </c>
      <c r="AU196" s="267" t="s">
        <v>145</v>
      </c>
      <c r="AV196" s="15" t="s">
        <v>144</v>
      </c>
      <c r="AW196" s="15" t="s">
        <v>32</v>
      </c>
      <c r="AX196" s="15" t="s">
        <v>83</v>
      </c>
      <c r="AY196" s="267" t="s">
        <v>136</v>
      </c>
    </row>
    <row r="197" s="2" customFormat="1" ht="21.75" customHeight="1">
      <c r="A197" s="38"/>
      <c r="B197" s="39"/>
      <c r="C197" s="218" t="s">
        <v>247</v>
      </c>
      <c r="D197" s="218" t="s">
        <v>139</v>
      </c>
      <c r="E197" s="219" t="s">
        <v>186</v>
      </c>
      <c r="F197" s="220" t="s">
        <v>187</v>
      </c>
      <c r="G197" s="221" t="s">
        <v>142</v>
      </c>
      <c r="H197" s="222">
        <v>15.859</v>
      </c>
      <c r="I197" s="223"/>
      <c r="J197" s="224">
        <f>ROUND(I197*H197,2)</f>
        <v>0</v>
      </c>
      <c r="K197" s="220" t="s">
        <v>143</v>
      </c>
      <c r="L197" s="44"/>
      <c r="M197" s="225" t="s">
        <v>1</v>
      </c>
      <c r="N197" s="226" t="s">
        <v>41</v>
      </c>
      <c r="O197" s="91"/>
      <c r="P197" s="227">
        <f>O197*H197</f>
        <v>0</v>
      </c>
      <c r="Q197" s="227">
        <v>0</v>
      </c>
      <c r="R197" s="227">
        <f>Q197*H197</f>
        <v>0</v>
      </c>
      <c r="S197" s="227">
        <v>0.063</v>
      </c>
      <c r="T197" s="228">
        <f>S197*H197</f>
        <v>0.99911700000000003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144</v>
      </c>
      <c r="AT197" s="229" t="s">
        <v>139</v>
      </c>
      <c r="AU197" s="229" t="s">
        <v>145</v>
      </c>
      <c r="AY197" s="17" t="s">
        <v>136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145</v>
      </c>
      <c r="BK197" s="230">
        <f>ROUND(I197*H197,2)</f>
        <v>0</v>
      </c>
      <c r="BL197" s="17" t="s">
        <v>144</v>
      </c>
      <c r="BM197" s="229" t="s">
        <v>493</v>
      </c>
    </row>
    <row r="198" s="14" customFormat="1">
      <c r="A198" s="14"/>
      <c r="B198" s="242"/>
      <c r="C198" s="243"/>
      <c r="D198" s="233" t="s">
        <v>147</v>
      </c>
      <c r="E198" s="244" t="s">
        <v>1</v>
      </c>
      <c r="F198" s="245" t="s">
        <v>371</v>
      </c>
      <c r="G198" s="243"/>
      <c r="H198" s="246">
        <v>2.1669999999999998</v>
      </c>
      <c r="I198" s="247"/>
      <c r="J198" s="243"/>
      <c r="K198" s="243"/>
      <c r="L198" s="248"/>
      <c r="M198" s="249"/>
      <c r="N198" s="250"/>
      <c r="O198" s="250"/>
      <c r="P198" s="250"/>
      <c r="Q198" s="250"/>
      <c r="R198" s="250"/>
      <c r="S198" s="250"/>
      <c r="T198" s="25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2" t="s">
        <v>147</v>
      </c>
      <c r="AU198" s="252" t="s">
        <v>145</v>
      </c>
      <c r="AV198" s="14" t="s">
        <v>145</v>
      </c>
      <c r="AW198" s="14" t="s">
        <v>32</v>
      </c>
      <c r="AX198" s="14" t="s">
        <v>75</v>
      </c>
      <c r="AY198" s="252" t="s">
        <v>136</v>
      </c>
    </row>
    <row r="199" s="14" customFormat="1">
      <c r="A199" s="14"/>
      <c r="B199" s="242"/>
      <c r="C199" s="243"/>
      <c r="D199" s="233" t="s">
        <v>147</v>
      </c>
      <c r="E199" s="244" t="s">
        <v>1</v>
      </c>
      <c r="F199" s="245" t="s">
        <v>494</v>
      </c>
      <c r="G199" s="243"/>
      <c r="H199" s="246">
        <v>8.6679999999999993</v>
      </c>
      <c r="I199" s="247"/>
      <c r="J199" s="243"/>
      <c r="K199" s="243"/>
      <c r="L199" s="248"/>
      <c r="M199" s="249"/>
      <c r="N199" s="250"/>
      <c r="O199" s="250"/>
      <c r="P199" s="250"/>
      <c r="Q199" s="250"/>
      <c r="R199" s="250"/>
      <c r="S199" s="250"/>
      <c r="T199" s="25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2" t="s">
        <v>147</v>
      </c>
      <c r="AU199" s="252" t="s">
        <v>145</v>
      </c>
      <c r="AV199" s="14" t="s">
        <v>145</v>
      </c>
      <c r="AW199" s="14" t="s">
        <v>32</v>
      </c>
      <c r="AX199" s="14" t="s">
        <v>75</v>
      </c>
      <c r="AY199" s="252" t="s">
        <v>136</v>
      </c>
    </row>
    <row r="200" s="14" customFormat="1">
      <c r="A200" s="14"/>
      <c r="B200" s="242"/>
      <c r="C200" s="243"/>
      <c r="D200" s="233" t="s">
        <v>147</v>
      </c>
      <c r="E200" s="244" t="s">
        <v>1</v>
      </c>
      <c r="F200" s="245" t="s">
        <v>495</v>
      </c>
      <c r="G200" s="243"/>
      <c r="H200" s="246">
        <v>2.8570000000000002</v>
      </c>
      <c r="I200" s="247"/>
      <c r="J200" s="243"/>
      <c r="K200" s="243"/>
      <c r="L200" s="248"/>
      <c r="M200" s="249"/>
      <c r="N200" s="250"/>
      <c r="O200" s="250"/>
      <c r="P200" s="250"/>
      <c r="Q200" s="250"/>
      <c r="R200" s="250"/>
      <c r="S200" s="250"/>
      <c r="T200" s="25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2" t="s">
        <v>147</v>
      </c>
      <c r="AU200" s="252" t="s">
        <v>145</v>
      </c>
      <c r="AV200" s="14" t="s">
        <v>145</v>
      </c>
      <c r="AW200" s="14" t="s">
        <v>32</v>
      </c>
      <c r="AX200" s="14" t="s">
        <v>75</v>
      </c>
      <c r="AY200" s="252" t="s">
        <v>136</v>
      </c>
    </row>
    <row r="201" s="14" customFormat="1">
      <c r="A201" s="14"/>
      <c r="B201" s="242"/>
      <c r="C201" s="243"/>
      <c r="D201" s="233" t="s">
        <v>147</v>
      </c>
      <c r="E201" s="244" t="s">
        <v>1</v>
      </c>
      <c r="F201" s="245" t="s">
        <v>371</v>
      </c>
      <c r="G201" s="243"/>
      <c r="H201" s="246">
        <v>2.1669999999999998</v>
      </c>
      <c r="I201" s="247"/>
      <c r="J201" s="243"/>
      <c r="K201" s="243"/>
      <c r="L201" s="248"/>
      <c r="M201" s="249"/>
      <c r="N201" s="250"/>
      <c r="O201" s="250"/>
      <c r="P201" s="250"/>
      <c r="Q201" s="250"/>
      <c r="R201" s="250"/>
      <c r="S201" s="250"/>
      <c r="T201" s="25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2" t="s">
        <v>147</v>
      </c>
      <c r="AU201" s="252" t="s">
        <v>145</v>
      </c>
      <c r="AV201" s="14" t="s">
        <v>145</v>
      </c>
      <c r="AW201" s="14" t="s">
        <v>32</v>
      </c>
      <c r="AX201" s="14" t="s">
        <v>75</v>
      </c>
      <c r="AY201" s="252" t="s">
        <v>136</v>
      </c>
    </row>
    <row r="202" s="15" customFormat="1">
      <c r="A202" s="15"/>
      <c r="B202" s="257"/>
      <c r="C202" s="258"/>
      <c r="D202" s="233" t="s">
        <v>147</v>
      </c>
      <c r="E202" s="259" t="s">
        <v>1</v>
      </c>
      <c r="F202" s="260" t="s">
        <v>185</v>
      </c>
      <c r="G202" s="258"/>
      <c r="H202" s="261">
        <v>15.859</v>
      </c>
      <c r="I202" s="262"/>
      <c r="J202" s="258"/>
      <c r="K202" s="258"/>
      <c r="L202" s="263"/>
      <c r="M202" s="264"/>
      <c r="N202" s="265"/>
      <c r="O202" s="265"/>
      <c r="P202" s="265"/>
      <c r="Q202" s="265"/>
      <c r="R202" s="265"/>
      <c r="S202" s="265"/>
      <c r="T202" s="266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7" t="s">
        <v>147</v>
      </c>
      <c r="AU202" s="267" t="s">
        <v>145</v>
      </c>
      <c r="AV202" s="15" t="s">
        <v>144</v>
      </c>
      <c r="AW202" s="15" t="s">
        <v>32</v>
      </c>
      <c r="AX202" s="15" t="s">
        <v>83</v>
      </c>
      <c r="AY202" s="267" t="s">
        <v>136</v>
      </c>
    </row>
    <row r="203" s="2" customFormat="1" ht="24.15" customHeight="1">
      <c r="A203" s="38"/>
      <c r="B203" s="39"/>
      <c r="C203" s="218" t="s">
        <v>7</v>
      </c>
      <c r="D203" s="218" t="s">
        <v>139</v>
      </c>
      <c r="E203" s="219" t="s">
        <v>496</v>
      </c>
      <c r="F203" s="220" t="s">
        <v>497</v>
      </c>
      <c r="G203" s="221" t="s">
        <v>225</v>
      </c>
      <c r="H203" s="222">
        <v>25</v>
      </c>
      <c r="I203" s="223"/>
      <c r="J203" s="224">
        <f>ROUND(I203*H203,2)</f>
        <v>0</v>
      </c>
      <c r="K203" s="220" t="s">
        <v>143</v>
      </c>
      <c r="L203" s="44"/>
      <c r="M203" s="225" t="s">
        <v>1</v>
      </c>
      <c r="N203" s="226" t="s">
        <v>41</v>
      </c>
      <c r="O203" s="91"/>
      <c r="P203" s="227">
        <f>O203*H203</f>
        <v>0</v>
      </c>
      <c r="Q203" s="227">
        <v>0</v>
      </c>
      <c r="R203" s="227">
        <f>Q203*H203</f>
        <v>0</v>
      </c>
      <c r="S203" s="227">
        <v>0.031</v>
      </c>
      <c r="T203" s="228">
        <f>S203*H203</f>
        <v>0.77500000000000002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9" t="s">
        <v>144</v>
      </c>
      <c r="AT203" s="229" t="s">
        <v>139</v>
      </c>
      <c r="AU203" s="229" t="s">
        <v>145</v>
      </c>
      <c r="AY203" s="17" t="s">
        <v>136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7" t="s">
        <v>145</v>
      </c>
      <c r="BK203" s="230">
        <f>ROUND(I203*H203,2)</f>
        <v>0</v>
      </c>
      <c r="BL203" s="17" t="s">
        <v>144</v>
      </c>
      <c r="BM203" s="229" t="s">
        <v>498</v>
      </c>
    </row>
    <row r="204" s="13" customFormat="1">
      <c r="A204" s="13"/>
      <c r="B204" s="231"/>
      <c r="C204" s="232"/>
      <c r="D204" s="233" t="s">
        <v>147</v>
      </c>
      <c r="E204" s="234" t="s">
        <v>1</v>
      </c>
      <c r="F204" s="235" t="s">
        <v>499</v>
      </c>
      <c r="G204" s="232"/>
      <c r="H204" s="234" t="s">
        <v>1</v>
      </c>
      <c r="I204" s="236"/>
      <c r="J204" s="232"/>
      <c r="K204" s="232"/>
      <c r="L204" s="237"/>
      <c r="M204" s="238"/>
      <c r="N204" s="239"/>
      <c r="O204" s="239"/>
      <c r="P204" s="239"/>
      <c r="Q204" s="239"/>
      <c r="R204" s="239"/>
      <c r="S204" s="239"/>
      <c r="T204" s="24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1" t="s">
        <v>147</v>
      </c>
      <c r="AU204" s="241" t="s">
        <v>145</v>
      </c>
      <c r="AV204" s="13" t="s">
        <v>83</v>
      </c>
      <c r="AW204" s="13" t="s">
        <v>32</v>
      </c>
      <c r="AX204" s="13" t="s">
        <v>75</v>
      </c>
      <c r="AY204" s="241" t="s">
        <v>136</v>
      </c>
    </row>
    <row r="205" s="14" customFormat="1">
      <c r="A205" s="14"/>
      <c r="B205" s="242"/>
      <c r="C205" s="243"/>
      <c r="D205" s="233" t="s">
        <v>147</v>
      </c>
      <c r="E205" s="244" t="s">
        <v>1</v>
      </c>
      <c r="F205" s="245" t="s">
        <v>266</v>
      </c>
      <c r="G205" s="243"/>
      <c r="H205" s="246">
        <v>25</v>
      </c>
      <c r="I205" s="247"/>
      <c r="J205" s="243"/>
      <c r="K205" s="243"/>
      <c r="L205" s="248"/>
      <c r="M205" s="249"/>
      <c r="N205" s="250"/>
      <c r="O205" s="250"/>
      <c r="P205" s="250"/>
      <c r="Q205" s="250"/>
      <c r="R205" s="250"/>
      <c r="S205" s="250"/>
      <c r="T205" s="25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2" t="s">
        <v>147</v>
      </c>
      <c r="AU205" s="252" t="s">
        <v>145</v>
      </c>
      <c r="AV205" s="14" t="s">
        <v>145</v>
      </c>
      <c r="AW205" s="14" t="s">
        <v>32</v>
      </c>
      <c r="AX205" s="14" t="s">
        <v>83</v>
      </c>
      <c r="AY205" s="252" t="s">
        <v>136</v>
      </c>
    </row>
    <row r="206" s="12" customFormat="1" ht="22.8" customHeight="1">
      <c r="A206" s="12"/>
      <c r="B206" s="202"/>
      <c r="C206" s="203"/>
      <c r="D206" s="204" t="s">
        <v>74</v>
      </c>
      <c r="E206" s="216" t="s">
        <v>192</v>
      </c>
      <c r="F206" s="216" t="s">
        <v>193</v>
      </c>
      <c r="G206" s="203"/>
      <c r="H206" s="203"/>
      <c r="I206" s="206"/>
      <c r="J206" s="217">
        <f>BK206</f>
        <v>0</v>
      </c>
      <c r="K206" s="203"/>
      <c r="L206" s="208"/>
      <c r="M206" s="209"/>
      <c r="N206" s="210"/>
      <c r="O206" s="210"/>
      <c r="P206" s="211">
        <f>SUM(P207:P211)</f>
        <v>0</v>
      </c>
      <c r="Q206" s="210"/>
      <c r="R206" s="211">
        <f>SUM(R207:R211)</f>
        <v>0</v>
      </c>
      <c r="S206" s="210"/>
      <c r="T206" s="212">
        <f>SUM(T207:T211)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13" t="s">
        <v>83</v>
      </c>
      <c r="AT206" s="214" t="s">
        <v>74</v>
      </c>
      <c r="AU206" s="214" t="s">
        <v>83</v>
      </c>
      <c r="AY206" s="213" t="s">
        <v>136</v>
      </c>
      <c r="BK206" s="215">
        <f>SUM(BK207:BK211)</f>
        <v>0</v>
      </c>
    </row>
    <row r="207" s="2" customFormat="1" ht="24.15" customHeight="1">
      <c r="A207" s="38"/>
      <c r="B207" s="39"/>
      <c r="C207" s="218" t="s">
        <v>149</v>
      </c>
      <c r="D207" s="218" t="s">
        <v>139</v>
      </c>
      <c r="E207" s="219" t="s">
        <v>195</v>
      </c>
      <c r="F207" s="220" t="s">
        <v>196</v>
      </c>
      <c r="G207" s="221" t="s">
        <v>197</v>
      </c>
      <c r="H207" s="222">
        <v>15.515000000000001</v>
      </c>
      <c r="I207" s="223"/>
      <c r="J207" s="224">
        <f>ROUND(I207*H207,2)</f>
        <v>0</v>
      </c>
      <c r="K207" s="220" t="s">
        <v>143</v>
      </c>
      <c r="L207" s="44"/>
      <c r="M207" s="225" t="s">
        <v>1</v>
      </c>
      <c r="N207" s="226" t="s">
        <v>41</v>
      </c>
      <c r="O207" s="91"/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9" t="s">
        <v>144</v>
      </c>
      <c r="AT207" s="229" t="s">
        <v>139</v>
      </c>
      <c r="AU207" s="229" t="s">
        <v>145</v>
      </c>
      <c r="AY207" s="17" t="s">
        <v>136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145</v>
      </c>
      <c r="BK207" s="230">
        <f>ROUND(I207*H207,2)</f>
        <v>0</v>
      </c>
      <c r="BL207" s="17" t="s">
        <v>144</v>
      </c>
      <c r="BM207" s="229" t="s">
        <v>500</v>
      </c>
    </row>
    <row r="208" s="2" customFormat="1" ht="24.15" customHeight="1">
      <c r="A208" s="38"/>
      <c r="B208" s="39"/>
      <c r="C208" s="218" t="s">
        <v>259</v>
      </c>
      <c r="D208" s="218" t="s">
        <v>139</v>
      </c>
      <c r="E208" s="219" t="s">
        <v>200</v>
      </c>
      <c r="F208" s="220" t="s">
        <v>201</v>
      </c>
      <c r="G208" s="221" t="s">
        <v>197</v>
      </c>
      <c r="H208" s="222">
        <v>217.21000000000001</v>
      </c>
      <c r="I208" s="223"/>
      <c r="J208" s="224">
        <f>ROUND(I208*H208,2)</f>
        <v>0</v>
      </c>
      <c r="K208" s="220" t="s">
        <v>143</v>
      </c>
      <c r="L208" s="44"/>
      <c r="M208" s="225" t="s">
        <v>1</v>
      </c>
      <c r="N208" s="226" t="s">
        <v>41</v>
      </c>
      <c r="O208" s="91"/>
      <c r="P208" s="227">
        <f>O208*H208</f>
        <v>0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144</v>
      </c>
      <c r="AT208" s="229" t="s">
        <v>139</v>
      </c>
      <c r="AU208" s="229" t="s">
        <v>145</v>
      </c>
      <c r="AY208" s="17" t="s">
        <v>136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145</v>
      </c>
      <c r="BK208" s="230">
        <f>ROUND(I208*H208,2)</f>
        <v>0</v>
      </c>
      <c r="BL208" s="17" t="s">
        <v>144</v>
      </c>
      <c r="BM208" s="229" t="s">
        <v>501</v>
      </c>
    </row>
    <row r="209" s="13" customFormat="1">
      <c r="A209" s="13"/>
      <c r="B209" s="231"/>
      <c r="C209" s="232"/>
      <c r="D209" s="233" t="s">
        <v>147</v>
      </c>
      <c r="E209" s="234" t="s">
        <v>1</v>
      </c>
      <c r="F209" s="235" t="s">
        <v>203</v>
      </c>
      <c r="G209" s="232"/>
      <c r="H209" s="234" t="s">
        <v>1</v>
      </c>
      <c r="I209" s="236"/>
      <c r="J209" s="232"/>
      <c r="K209" s="232"/>
      <c r="L209" s="237"/>
      <c r="M209" s="238"/>
      <c r="N209" s="239"/>
      <c r="O209" s="239"/>
      <c r="P209" s="239"/>
      <c r="Q209" s="239"/>
      <c r="R209" s="239"/>
      <c r="S209" s="239"/>
      <c r="T209" s="24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1" t="s">
        <v>147</v>
      </c>
      <c r="AU209" s="241" t="s">
        <v>145</v>
      </c>
      <c r="AV209" s="13" t="s">
        <v>83</v>
      </c>
      <c r="AW209" s="13" t="s">
        <v>32</v>
      </c>
      <c r="AX209" s="13" t="s">
        <v>75</v>
      </c>
      <c r="AY209" s="241" t="s">
        <v>136</v>
      </c>
    </row>
    <row r="210" s="14" customFormat="1">
      <c r="A210" s="14"/>
      <c r="B210" s="242"/>
      <c r="C210" s="243"/>
      <c r="D210" s="233" t="s">
        <v>147</v>
      </c>
      <c r="E210" s="244" t="s">
        <v>1</v>
      </c>
      <c r="F210" s="245" t="s">
        <v>502</v>
      </c>
      <c r="G210" s="243"/>
      <c r="H210" s="246">
        <v>217.21000000000001</v>
      </c>
      <c r="I210" s="247"/>
      <c r="J210" s="243"/>
      <c r="K210" s="243"/>
      <c r="L210" s="248"/>
      <c r="M210" s="249"/>
      <c r="N210" s="250"/>
      <c r="O210" s="250"/>
      <c r="P210" s="250"/>
      <c r="Q210" s="250"/>
      <c r="R210" s="250"/>
      <c r="S210" s="250"/>
      <c r="T210" s="25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2" t="s">
        <v>147</v>
      </c>
      <c r="AU210" s="252" t="s">
        <v>145</v>
      </c>
      <c r="AV210" s="14" t="s">
        <v>145</v>
      </c>
      <c r="AW210" s="14" t="s">
        <v>32</v>
      </c>
      <c r="AX210" s="14" t="s">
        <v>83</v>
      </c>
      <c r="AY210" s="252" t="s">
        <v>136</v>
      </c>
    </row>
    <row r="211" s="2" customFormat="1" ht="44.25" customHeight="1">
      <c r="A211" s="38"/>
      <c r="B211" s="39"/>
      <c r="C211" s="218" t="s">
        <v>262</v>
      </c>
      <c r="D211" s="218" t="s">
        <v>139</v>
      </c>
      <c r="E211" s="219" t="s">
        <v>205</v>
      </c>
      <c r="F211" s="220" t="s">
        <v>206</v>
      </c>
      <c r="G211" s="221" t="s">
        <v>197</v>
      </c>
      <c r="H211" s="222">
        <v>15.515000000000001</v>
      </c>
      <c r="I211" s="223"/>
      <c r="J211" s="224">
        <f>ROUND(I211*H211,2)</f>
        <v>0</v>
      </c>
      <c r="K211" s="220" t="s">
        <v>143</v>
      </c>
      <c r="L211" s="44"/>
      <c r="M211" s="225" t="s">
        <v>1</v>
      </c>
      <c r="N211" s="226" t="s">
        <v>41</v>
      </c>
      <c r="O211" s="91"/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9" t="s">
        <v>144</v>
      </c>
      <c r="AT211" s="229" t="s">
        <v>139</v>
      </c>
      <c r="AU211" s="229" t="s">
        <v>145</v>
      </c>
      <c r="AY211" s="17" t="s">
        <v>136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7" t="s">
        <v>145</v>
      </c>
      <c r="BK211" s="230">
        <f>ROUND(I211*H211,2)</f>
        <v>0</v>
      </c>
      <c r="BL211" s="17" t="s">
        <v>144</v>
      </c>
      <c r="BM211" s="229" t="s">
        <v>503</v>
      </c>
    </row>
    <row r="212" s="12" customFormat="1" ht="22.8" customHeight="1">
      <c r="A212" s="12"/>
      <c r="B212" s="202"/>
      <c r="C212" s="203"/>
      <c r="D212" s="204" t="s">
        <v>74</v>
      </c>
      <c r="E212" s="216" t="s">
        <v>208</v>
      </c>
      <c r="F212" s="216" t="s">
        <v>209</v>
      </c>
      <c r="G212" s="203"/>
      <c r="H212" s="203"/>
      <c r="I212" s="206"/>
      <c r="J212" s="217">
        <f>BK212</f>
        <v>0</v>
      </c>
      <c r="K212" s="203"/>
      <c r="L212" s="208"/>
      <c r="M212" s="209"/>
      <c r="N212" s="210"/>
      <c r="O212" s="210"/>
      <c r="P212" s="211">
        <f>SUM(P213:P214)</f>
        <v>0</v>
      </c>
      <c r="Q212" s="210"/>
      <c r="R212" s="211">
        <f>SUM(R213:R214)</f>
        <v>0</v>
      </c>
      <c r="S212" s="210"/>
      <c r="T212" s="212">
        <f>SUM(T213:T214)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3" t="s">
        <v>83</v>
      </c>
      <c r="AT212" s="214" t="s">
        <v>74</v>
      </c>
      <c r="AU212" s="214" t="s">
        <v>83</v>
      </c>
      <c r="AY212" s="213" t="s">
        <v>136</v>
      </c>
      <c r="BK212" s="215">
        <f>SUM(BK213:BK214)</f>
        <v>0</v>
      </c>
    </row>
    <row r="213" s="2" customFormat="1" ht="24.15" customHeight="1">
      <c r="A213" s="38"/>
      <c r="B213" s="39"/>
      <c r="C213" s="218" t="s">
        <v>266</v>
      </c>
      <c r="D213" s="218" t="s">
        <v>139</v>
      </c>
      <c r="E213" s="219" t="s">
        <v>211</v>
      </c>
      <c r="F213" s="220" t="s">
        <v>212</v>
      </c>
      <c r="G213" s="221" t="s">
        <v>197</v>
      </c>
      <c r="H213" s="222">
        <v>13.427</v>
      </c>
      <c r="I213" s="223"/>
      <c r="J213" s="224">
        <f>ROUND(I213*H213,2)</f>
        <v>0</v>
      </c>
      <c r="K213" s="220" t="s">
        <v>143</v>
      </c>
      <c r="L213" s="44"/>
      <c r="M213" s="225" t="s">
        <v>1</v>
      </c>
      <c r="N213" s="226" t="s">
        <v>41</v>
      </c>
      <c r="O213" s="91"/>
      <c r="P213" s="227">
        <f>O213*H213</f>
        <v>0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144</v>
      </c>
      <c r="AT213" s="229" t="s">
        <v>139</v>
      </c>
      <c r="AU213" s="229" t="s">
        <v>145</v>
      </c>
      <c r="AY213" s="17" t="s">
        <v>136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145</v>
      </c>
      <c r="BK213" s="230">
        <f>ROUND(I213*H213,2)</f>
        <v>0</v>
      </c>
      <c r="BL213" s="17" t="s">
        <v>144</v>
      </c>
      <c r="BM213" s="229" t="s">
        <v>504</v>
      </c>
    </row>
    <row r="214" s="2" customFormat="1" ht="24.15" customHeight="1">
      <c r="A214" s="38"/>
      <c r="B214" s="39"/>
      <c r="C214" s="218" t="s">
        <v>270</v>
      </c>
      <c r="D214" s="218" t="s">
        <v>139</v>
      </c>
      <c r="E214" s="219" t="s">
        <v>215</v>
      </c>
      <c r="F214" s="220" t="s">
        <v>216</v>
      </c>
      <c r="G214" s="221" t="s">
        <v>197</v>
      </c>
      <c r="H214" s="222">
        <v>13.427</v>
      </c>
      <c r="I214" s="223"/>
      <c r="J214" s="224">
        <f>ROUND(I214*H214,2)</f>
        <v>0</v>
      </c>
      <c r="K214" s="220" t="s">
        <v>143</v>
      </c>
      <c r="L214" s="44"/>
      <c r="M214" s="225" t="s">
        <v>1</v>
      </c>
      <c r="N214" s="226" t="s">
        <v>41</v>
      </c>
      <c r="O214" s="91"/>
      <c r="P214" s="227">
        <f>O214*H214</f>
        <v>0</v>
      </c>
      <c r="Q214" s="227">
        <v>0</v>
      </c>
      <c r="R214" s="227">
        <f>Q214*H214</f>
        <v>0</v>
      </c>
      <c r="S214" s="227">
        <v>0</v>
      </c>
      <c r="T214" s="22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144</v>
      </c>
      <c r="AT214" s="229" t="s">
        <v>139</v>
      </c>
      <c r="AU214" s="229" t="s">
        <v>145</v>
      </c>
      <c r="AY214" s="17" t="s">
        <v>136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145</v>
      </c>
      <c r="BK214" s="230">
        <f>ROUND(I214*H214,2)</f>
        <v>0</v>
      </c>
      <c r="BL214" s="17" t="s">
        <v>144</v>
      </c>
      <c r="BM214" s="229" t="s">
        <v>505</v>
      </c>
    </row>
    <row r="215" s="12" customFormat="1" ht="25.92" customHeight="1">
      <c r="A215" s="12"/>
      <c r="B215" s="202"/>
      <c r="C215" s="203"/>
      <c r="D215" s="204" t="s">
        <v>74</v>
      </c>
      <c r="E215" s="205" t="s">
        <v>218</v>
      </c>
      <c r="F215" s="205" t="s">
        <v>219</v>
      </c>
      <c r="G215" s="203"/>
      <c r="H215" s="203"/>
      <c r="I215" s="206"/>
      <c r="J215" s="207">
        <f>BK215</f>
        <v>0</v>
      </c>
      <c r="K215" s="203"/>
      <c r="L215" s="208"/>
      <c r="M215" s="209"/>
      <c r="N215" s="210"/>
      <c r="O215" s="210"/>
      <c r="P215" s="211">
        <f>P216+P270+P295+P320</f>
        <v>0</v>
      </c>
      <c r="Q215" s="210"/>
      <c r="R215" s="211">
        <f>R216+R270+R295+R320</f>
        <v>2.3646761000000001</v>
      </c>
      <c r="S215" s="210"/>
      <c r="T215" s="212">
        <f>T216+T270+T295+T320</f>
        <v>2.4432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3" t="s">
        <v>145</v>
      </c>
      <c r="AT215" s="214" t="s">
        <v>74</v>
      </c>
      <c r="AU215" s="214" t="s">
        <v>75</v>
      </c>
      <c r="AY215" s="213" t="s">
        <v>136</v>
      </c>
      <c r="BK215" s="215">
        <f>BK216+BK270+BK295+BK320</f>
        <v>0</v>
      </c>
    </row>
    <row r="216" s="12" customFormat="1" ht="22.8" customHeight="1">
      <c r="A216" s="12"/>
      <c r="B216" s="202"/>
      <c r="C216" s="203"/>
      <c r="D216" s="204" t="s">
        <v>74</v>
      </c>
      <c r="E216" s="216" t="s">
        <v>220</v>
      </c>
      <c r="F216" s="216" t="s">
        <v>221</v>
      </c>
      <c r="G216" s="203"/>
      <c r="H216" s="203"/>
      <c r="I216" s="206"/>
      <c r="J216" s="217">
        <f>BK216</f>
        <v>0</v>
      </c>
      <c r="K216" s="203"/>
      <c r="L216" s="208"/>
      <c r="M216" s="209"/>
      <c r="N216" s="210"/>
      <c r="O216" s="210"/>
      <c r="P216" s="211">
        <f>SUM(P217:P269)</f>
        <v>0</v>
      </c>
      <c r="Q216" s="210"/>
      <c r="R216" s="211">
        <f>SUM(R217:R269)</f>
        <v>0.80730000000000002</v>
      </c>
      <c r="S216" s="210"/>
      <c r="T216" s="212">
        <f>SUM(T217:T269)</f>
        <v>1.974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13" t="s">
        <v>145</v>
      </c>
      <c r="AT216" s="214" t="s">
        <v>74</v>
      </c>
      <c r="AU216" s="214" t="s">
        <v>83</v>
      </c>
      <c r="AY216" s="213" t="s">
        <v>136</v>
      </c>
      <c r="BK216" s="215">
        <f>SUM(BK217:BK269)</f>
        <v>0</v>
      </c>
    </row>
    <row r="217" s="2" customFormat="1" ht="16.5" customHeight="1">
      <c r="A217" s="38"/>
      <c r="B217" s="39"/>
      <c r="C217" s="218" t="s">
        <v>275</v>
      </c>
      <c r="D217" s="218" t="s">
        <v>139</v>
      </c>
      <c r="E217" s="219" t="s">
        <v>506</v>
      </c>
      <c r="F217" s="220" t="s">
        <v>507</v>
      </c>
      <c r="G217" s="221" t="s">
        <v>225</v>
      </c>
      <c r="H217" s="222">
        <v>26</v>
      </c>
      <c r="I217" s="223"/>
      <c r="J217" s="224">
        <f>ROUND(I217*H217,2)</f>
        <v>0</v>
      </c>
      <c r="K217" s="220" t="s">
        <v>143</v>
      </c>
      <c r="L217" s="44"/>
      <c r="M217" s="225" t="s">
        <v>1</v>
      </c>
      <c r="N217" s="226" t="s">
        <v>41</v>
      </c>
      <c r="O217" s="91"/>
      <c r="P217" s="227">
        <f>O217*H217</f>
        <v>0</v>
      </c>
      <c r="Q217" s="227">
        <v>0</v>
      </c>
      <c r="R217" s="227">
        <f>Q217*H217</f>
        <v>0</v>
      </c>
      <c r="S217" s="227">
        <v>0.001</v>
      </c>
      <c r="T217" s="228">
        <f>S217*H217</f>
        <v>0.026000000000000002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226</v>
      </c>
      <c r="AT217" s="229" t="s">
        <v>139</v>
      </c>
      <c r="AU217" s="229" t="s">
        <v>145</v>
      </c>
      <c r="AY217" s="17" t="s">
        <v>136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145</v>
      </c>
      <c r="BK217" s="230">
        <f>ROUND(I217*H217,2)</f>
        <v>0</v>
      </c>
      <c r="BL217" s="17" t="s">
        <v>226</v>
      </c>
      <c r="BM217" s="229" t="s">
        <v>508</v>
      </c>
    </row>
    <row r="218" s="14" customFormat="1">
      <c r="A218" s="14"/>
      <c r="B218" s="242"/>
      <c r="C218" s="243"/>
      <c r="D218" s="233" t="s">
        <v>147</v>
      </c>
      <c r="E218" s="244" t="s">
        <v>1</v>
      </c>
      <c r="F218" s="245" t="s">
        <v>270</v>
      </c>
      <c r="G218" s="243"/>
      <c r="H218" s="246">
        <v>26</v>
      </c>
      <c r="I218" s="247"/>
      <c r="J218" s="243"/>
      <c r="K218" s="243"/>
      <c r="L218" s="248"/>
      <c r="M218" s="249"/>
      <c r="N218" s="250"/>
      <c r="O218" s="250"/>
      <c r="P218" s="250"/>
      <c r="Q218" s="250"/>
      <c r="R218" s="250"/>
      <c r="S218" s="250"/>
      <c r="T218" s="25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2" t="s">
        <v>147</v>
      </c>
      <c r="AU218" s="252" t="s">
        <v>145</v>
      </c>
      <c r="AV218" s="14" t="s">
        <v>145</v>
      </c>
      <c r="AW218" s="14" t="s">
        <v>32</v>
      </c>
      <c r="AX218" s="14" t="s">
        <v>83</v>
      </c>
      <c r="AY218" s="252" t="s">
        <v>136</v>
      </c>
    </row>
    <row r="219" s="2" customFormat="1" ht="24.15" customHeight="1">
      <c r="A219" s="38"/>
      <c r="B219" s="39"/>
      <c r="C219" s="218" t="s">
        <v>279</v>
      </c>
      <c r="D219" s="218" t="s">
        <v>139</v>
      </c>
      <c r="E219" s="219" t="s">
        <v>509</v>
      </c>
      <c r="F219" s="220" t="s">
        <v>510</v>
      </c>
      <c r="G219" s="221" t="s">
        <v>225</v>
      </c>
      <c r="H219" s="222">
        <v>26</v>
      </c>
      <c r="I219" s="223"/>
      <c r="J219" s="224">
        <f>ROUND(I219*H219,2)</f>
        <v>0</v>
      </c>
      <c r="K219" s="220" t="s">
        <v>143</v>
      </c>
      <c r="L219" s="44"/>
      <c r="M219" s="225" t="s">
        <v>1</v>
      </c>
      <c r="N219" s="226" t="s">
        <v>41</v>
      </c>
      <c r="O219" s="91"/>
      <c r="P219" s="227">
        <f>O219*H219</f>
        <v>0</v>
      </c>
      <c r="Q219" s="227">
        <v>0</v>
      </c>
      <c r="R219" s="227">
        <f>Q219*H219</f>
        <v>0</v>
      </c>
      <c r="S219" s="227">
        <v>0</v>
      </c>
      <c r="T219" s="22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9" t="s">
        <v>226</v>
      </c>
      <c r="AT219" s="229" t="s">
        <v>139</v>
      </c>
      <c r="AU219" s="229" t="s">
        <v>145</v>
      </c>
      <c r="AY219" s="17" t="s">
        <v>136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145</v>
      </c>
      <c r="BK219" s="230">
        <f>ROUND(I219*H219,2)</f>
        <v>0</v>
      </c>
      <c r="BL219" s="17" t="s">
        <v>226</v>
      </c>
      <c r="BM219" s="229" t="s">
        <v>511</v>
      </c>
    </row>
    <row r="220" s="14" customFormat="1">
      <c r="A220" s="14"/>
      <c r="B220" s="242"/>
      <c r="C220" s="243"/>
      <c r="D220" s="233" t="s">
        <v>147</v>
      </c>
      <c r="E220" s="244" t="s">
        <v>1</v>
      </c>
      <c r="F220" s="245" t="s">
        <v>270</v>
      </c>
      <c r="G220" s="243"/>
      <c r="H220" s="246">
        <v>26</v>
      </c>
      <c r="I220" s="247"/>
      <c r="J220" s="243"/>
      <c r="K220" s="243"/>
      <c r="L220" s="248"/>
      <c r="M220" s="249"/>
      <c r="N220" s="250"/>
      <c r="O220" s="250"/>
      <c r="P220" s="250"/>
      <c r="Q220" s="250"/>
      <c r="R220" s="250"/>
      <c r="S220" s="250"/>
      <c r="T220" s="25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2" t="s">
        <v>147</v>
      </c>
      <c r="AU220" s="252" t="s">
        <v>145</v>
      </c>
      <c r="AV220" s="14" t="s">
        <v>145</v>
      </c>
      <c r="AW220" s="14" t="s">
        <v>32</v>
      </c>
      <c r="AX220" s="14" t="s">
        <v>83</v>
      </c>
      <c r="AY220" s="252" t="s">
        <v>136</v>
      </c>
    </row>
    <row r="221" s="2" customFormat="1" ht="24.15" customHeight="1">
      <c r="A221" s="38"/>
      <c r="B221" s="39"/>
      <c r="C221" s="268" t="s">
        <v>284</v>
      </c>
      <c r="D221" s="268" t="s">
        <v>228</v>
      </c>
      <c r="E221" s="269" t="s">
        <v>229</v>
      </c>
      <c r="F221" s="270" t="s">
        <v>512</v>
      </c>
      <c r="G221" s="271" t="s">
        <v>225</v>
      </c>
      <c r="H221" s="272">
        <v>26</v>
      </c>
      <c r="I221" s="273"/>
      <c r="J221" s="274">
        <f>ROUND(I221*H221,2)</f>
        <v>0</v>
      </c>
      <c r="K221" s="270" t="s">
        <v>1</v>
      </c>
      <c r="L221" s="275"/>
      <c r="M221" s="276" t="s">
        <v>1</v>
      </c>
      <c r="N221" s="277" t="s">
        <v>41</v>
      </c>
      <c r="O221" s="91"/>
      <c r="P221" s="227">
        <f>O221*H221</f>
        <v>0</v>
      </c>
      <c r="Q221" s="227">
        <v>0.020500000000000001</v>
      </c>
      <c r="R221" s="227">
        <f>Q221*H221</f>
        <v>0.53300000000000003</v>
      </c>
      <c r="S221" s="227">
        <v>0</v>
      </c>
      <c r="T221" s="228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9" t="s">
        <v>231</v>
      </c>
      <c r="AT221" s="229" t="s">
        <v>228</v>
      </c>
      <c r="AU221" s="229" t="s">
        <v>145</v>
      </c>
      <c r="AY221" s="17" t="s">
        <v>136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7" t="s">
        <v>145</v>
      </c>
      <c r="BK221" s="230">
        <f>ROUND(I221*H221,2)</f>
        <v>0</v>
      </c>
      <c r="BL221" s="17" t="s">
        <v>226</v>
      </c>
      <c r="BM221" s="229" t="s">
        <v>513</v>
      </c>
    </row>
    <row r="222" s="2" customFormat="1" ht="24.15" customHeight="1">
      <c r="A222" s="38"/>
      <c r="B222" s="39"/>
      <c r="C222" s="218" t="s">
        <v>288</v>
      </c>
      <c r="D222" s="218" t="s">
        <v>139</v>
      </c>
      <c r="E222" s="219" t="s">
        <v>514</v>
      </c>
      <c r="F222" s="220" t="s">
        <v>515</v>
      </c>
      <c r="G222" s="221" t="s">
        <v>225</v>
      </c>
      <c r="H222" s="222">
        <v>1</v>
      </c>
      <c r="I222" s="223"/>
      <c r="J222" s="224">
        <f>ROUND(I222*H222,2)</f>
        <v>0</v>
      </c>
      <c r="K222" s="220" t="s">
        <v>1</v>
      </c>
      <c r="L222" s="44"/>
      <c r="M222" s="225" t="s">
        <v>1</v>
      </c>
      <c r="N222" s="226" t="s">
        <v>41</v>
      </c>
      <c r="O222" s="91"/>
      <c r="P222" s="227">
        <f>O222*H222</f>
        <v>0</v>
      </c>
      <c r="Q222" s="227">
        <v>0</v>
      </c>
      <c r="R222" s="227">
        <f>Q222*H222</f>
        <v>0</v>
      </c>
      <c r="S222" s="227">
        <v>0</v>
      </c>
      <c r="T222" s="228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9" t="s">
        <v>226</v>
      </c>
      <c r="AT222" s="229" t="s">
        <v>139</v>
      </c>
      <c r="AU222" s="229" t="s">
        <v>145</v>
      </c>
      <c r="AY222" s="17" t="s">
        <v>136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17" t="s">
        <v>145</v>
      </c>
      <c r="BK222" s="230">
        <f>ROUND(I222*H222,2)</f>
        <v>0</v>
      </c>
      <c r="BL222" s="17" t="s">
        <v>226</v>
      </c>
      <c r="BM222" s="229" t="s">
        <v>516</v>
      </c>
    </row>
    <row r="223" s="14" customFormat="1">
      <c r="A223" s="14"/>
      <c r="B223" s="242"/>
      <c r="C223" s="243"/>
      <c r="D223" s="233" t="s">
        <v>147</v>
      </c>
      <c r="E223" s="244" t="s">
        <v>1</v>
      </c>
      <c r="F223" s="245" t="s">
        <v>83</v>
      </c>
      <c r="G223" s="243"/>
      <c r="H223" s="246">
        <v>1</v>
      </c>
      <c r="I223" s="247"/>
      <c r="J223" s="243"/>
      <c r="K223" s="243"/>
      <c r="L223" s="248"/>
      <c r="M223" s="249"/>
      <c r="N223" s="250"/>
      <c r="O223" s="250"/>
      <c r="P223" s="250"/>
      <c r="Q223" s="250"/>
      <c r="R223" s="250"/>
      <c r="S223" s="250"/>
      <c r="T223" s="251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2" t="s">
        <v>147</v>
      </c>
      <c r="AU223" s="252" t="s">
        <v>145</v>
      </c>
      <c r="AV223" s="14" t="s">
        <v>145</v>
      </c>
      <c r="AW223" s="14" t="s">
        <v>32</v>
      </c>
      <c r="AX223" s="14" t="s">
        <v>83</v>
      </c>
      <c r="AY223" s="252" t="s">
        <v>136</v>
      </c>
    </row>
    <row r="224" s="2" customFormat="1" ht="24.15" customHeight="1">
      <c r="A224" s="38"/>
      <c r="B224" s="39"/>
      <c r="C224" s="268" t="s">
        <v>293</v>
      </c>
      <c r="D224" s="268" t="s">
        <v>228</v>
      </c>
      <c r="E224" s="269" t="s">
        <v>517</v>
      </c>
      <c r="F224" s="270" t="s">
        <v>518</v>
      </c>
      <c r="G224" s="271" t="s">
        <v>225</v>
      </c>
      <c r="H224" s="272">
        <v>1</v>
      </c>
      <c r="I224" s="273"/>
      <c r="J224" s="274">
        <f>ROUND(I224*H224,2)</f>
        <v>0</v>
      </c>
      <c r="K224" s="270" t="s">
        <v>1</v>
      </c>
      <c r="L224" s="275"/>
      <c r="M224" s="276" t="s">
        <v>1</v>
      </c>
      <c r="N224" s="277" t="s">
        <v>41</v>
      </c>
      <c r="O224" s="91"/>
      <c r="P224" s="227">
        <f>O224*H224</f>
        <v>0</v>
      </c>
      <c r="Q224" s="227">
        <v>0.020500000000000001</v>
      </c>
      <c r="R224" s="227">
        <f>Q224*H224</f>
        <v>0.020500000000000001</v>
      </c>
      <c r="S224" s="227">
        <v>0</v>
      </c>
      <c r="T224" s="22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231</v>
      </c>
      <c r="AT224" s="229" t="s">
        <v>228</v>
      </c>
      <c r="AU224" s="229" t="s">
        <v>145</v>
      </c>
      <c r="AY224" s="17" t="s">
        <v>136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145</v>
      </c>
      <c r="BK224" s="230">
        <f>ROUND(I224*H224,2)</f>
        <v>0</v>
      </c>
      <c r="BL224" s="17" t="s">
        <v>226</v>
      </c>
      <c r="BM224" s="229" t="s">
        <v>519</v>
      </c>
    </row>
    <row r="225" s="2" customFormat="1">
      <c r="A225" s="38"/>
      <c r="B225" s="39"/>
      <c r="C225" s="40"/>
      <c r="D225" s="233" t="s">
        <v>155</v>
      </c>
      <c r="E225" s="40"/>
      <c r="F225" s="253" t="s">
        <v>520</v>
      </c>
      <c r="G225" s="40"/>
      <c r="H225" s="40"/>
      <c r="I225" s="254"/>
      <c r="J225" s="40"/>
      <c r="K225" s="40"/>
      <c r="L225" s="44"/>
      <c r="M225" s="255"/>
      <c r="N225" s="256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155</v>
      </c>
      <c r="AU225" s="17" t="s">
        <v>145</v>
      </c>
    </row>
    <row r="226" s="2" customFormat="1" ht="24.15" customHeight="1">
      <c r="A226" s="38"/>
      <c r="B226" s="39"/>
      <c r="C226" s="218" t="s">
        <v>231</v>
      </c>
      <c r="D226" s="218" t="s">
        <v>139</v>
      </c>
      <c r="E226" s="219" t="s">
        <v>521</v>
      </c>
      <c r="F226" s="220" t="s">
        <v>393</v>
      </c>
      <c r="G226" s="221" t="s">
        <v>225</v>
      </c>
      <c r="H226" s="222">
        <v>3</v>
      </c>
      <c r="I226" s="223"/>
      <c r="J226" s="224">
        <f>ROUND(I226*H226,2)</f>
        <v>0</v>
      </c>
      <c r="K226" s="220" t="s">
        <v>1</v>
      </c>
      <c r="L226" s="44"/>
      <c r="M226" s="225" t="s">
        <v>1</v>
      </c>
      <c r="N226" s="226" t="s">
        <v>41</v>
      </c>
      <c r="O226" s="91"/>
      <c r="P226" s="227">
        <f>O226*H226</f>
        <v>0</v>
      </c>
      <c r="Q226" s="227">
        <v>0</v>
      </c>
      <c r="R226" s="227">
        <f>Q226*H226</f>
        <v>0</v>
      </c>
      <c r="S226" s="227">
        <v>0</v>
      </c>
      <c r="T226" s="22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9" t="s">
        <v>226</v>
      </c>
      <c r="AT226" s="229" t="s">
        <v>139</v>
      </c>
      <c r="AU226" s="229" t="s">
        <v>145</v>
      </c>
      <c r="AY226" s="17" t="s">
        <v>136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7" t="s">
        <v>145</v>
      </c>
      <c r="BK226" s="230">
        <f>ROUND(I226*H226,2)</f>
        <v>0</v>
      </c>
      <c r="BL226" s="17" t="s">
        <v>226</v>
      </c>
      <c r="BM226" s="229" t="s">
        <v>522</v>
      </c>
    </row>
    <row r="227" s="14" customFormat="1">
      <c r="A227" s="14"/>
      <c r="B227" s="242"/>
      <c r="C227" s="243"/>
      <c r="D227" s="233" t="s">
        <v>147</v>
      </c>
      <c r="E227" s="244" t="s">
        <v>1</v>
      </c>
      <c r="F227" s="245" t="s">
        <v>137</v>
      </c>
      <c r="G227" s="243"/>
      <c r="H227" s="246">
        <v>3</v>
      </c>
      <c r="I227" s="247"/>
      <c r="J227" s="243"/>
      <c r="K227" s="243"/>
      <c r="L227" s="248"/>
      <c r="M227" s="249"/>
      <c r="N227" s="250"/>
      <c r="O227" s="250"/>
      <c r="P227" s="250"/>
      <c r="Q227" s="250"/>
      <c r="R227" s="250"/>
      <c r="S227" s="250"/>
      <c r="T227" s="25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2" t="s">
        <v>147</v>
      </c>
      <c r="AU227" s="252" t="s">
        <v>145</v>
      </c>
      <c r="AV227" s="14" t="s">
        <v>145</v>
      </c>
      <c r="AW227" s="14" t="s">
        <v>32</v>
      </c>
      <c r="AX227" s="14" t="s">
        <v>83</v>
      </c>
      <c r="AY227" s="252" t="s">
        <v>136</v>
      </c>
    </row>
    <row r="228" s="2" customFormat="1" ht="24.15" customHeight="1">
      <c r="A228" s="38"/>
      <c r="B228" s="39"/>
      <c r="C228" s="268" t="s">
        <v>303</v>
      </c>
      <c r="D228" s="268" t="s">
        <v>228</v>
      </c>
      <c r="E228" s="269" t="s">
        <v>523</v>
      </c>
      <c r="F228" s="270" t="s">
        <v>395</v>
      </c>
      <c r="G228" s="271" t="s">
        <v>225</v>
      </c>
      <c r="H228" s="272">
        <v>3</v>
      </c>
      <c r="I228" s="273"/>
      <c r="J228" s="274">
        <f>ROUND(I228*H228,2)</f>
        <v>0</v>
      </c>
      <c r="K228" s="270" t="s">
        <v>1</v>
      </c>
      <c r="L228" s="275"/>
      <c r="M228" s="276" t="s">
        <v>1</v>
      </c>
      <c r="N228" s="277" t="s">
        <v>41</v>
      </c>
      <c r="O228" s="91"/>
      <c r="P228" s="227">
        <f>O228*H228</f>
        <v>0</v>
      </c>
      <c r="Q228" s="227">
        <v>0.020500000000000001</v>
      </c>
      <c r="R228" s="227">
        <f>Q228*H228</f>
        <v>0.061499999999999999</v>
      </c>
      <c r="S228" s="227">
        <v>0</v>
      </c>
      <c r="T228" s="228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9" t="s">
        <v>231</v>
      </c>
      <c r="AT228" s="229" t="s">
        <v>228</v>
      </c>
      <c r="AU228" s="229" t="s">
        <v>145</v>
      </c>
      <c r="AY228" s="17" t="s">
        <v>136</v>
      </c>
      <c r="BE228" s="230">
        <f>IF(N228="základní",J228,0)</f>
        <v>0</v>
      </c>
      <c r="BF228" s="230">
        <f>IF(N228="snížená",J228,0)</f>
        <v>0</v>
      </c>
      <c r="BG228" s="230">
        <f>IF(N228="zákl. přenesená",J228,0)</f>
        <v>0</v>
      </c>
      <c r="BH228" s="230">
        <f>IF(N228="sníž. přenesená",J228,0)</f>
        <v>0</v>
      </c>
      <c r="BI228" s="230">
        <f>IF(N228="nulová",J228,0)</f>
        <v>0</v>
      </c>
      <c r="BJ228" s="17" t="s">
        <v>145</v>
      </c>
      <c r="BK228" s="230">
        <f>ROUND(I228*H228,2)</f>
        <v>0</v>
      </c>
      <c r="BL228" s="17" t="s">
        <v>226</v>
      </c>
      <c r="BM228" s="229" t="s">
        <v>524</v>
      </c>
    </row>
    <row r="229" s="2" customFormat="1">
      <c r="A229" s="38"/>
      <c r="B229" s="39"/>
      <c r="C229" s="40"/>
      <c r="D229" s="233" t="s">
        <v>155</v>
      </c>
      <c r="E229" s="40"/>
      <c r="F229" s="253" t="s">
        <v>525</v>
      </c>
      <c r="G229" s="40"/>
      <c r="H229" s="40"/>
      <c r="I229" s="254"/>
      <c r="J229" s="40"/>
      <c r="K229" s="40"/>
      <c r="L229" s="44"/>
      <c r="M229" s="255"/>
      <c r="N229" s="256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155</v>
      </c>
      <c r="AU229" s="17" t="s">
        <v>145</v>
      </c>
    </row>
    <row r="230" s="2" customFormat="1" ht="24.15" customHeight="1">
      <c r="A230" s="38"/>
      <c r="B230" s="39"/>
      <c r="C230" s="218" t="s">
        <v>309</v>
      </c>
      <c r="D230" s="218" t="s">
        <v>139</v>
      </c>
      <c r="E230" s="219" t="s">
        <v>526</v>
      </c>
      <c r="F230" s="220" t="s">
        <v>527</v>
      </c>
      <c r="G230" s="221" t="s">
        <v>225</v>
      </c>
      <c r="H230" s="222">
        <v>1</v>
      </c>
      <c r="I230" s="223"/>
      <c r="J230" s="224">
        <f>ROUND(I230*H230,2)</f>
        <v>0</v>
      </c>
      <c r="K230" s="220" t="s">
        <v>1</v>
      </c>
      <c r="L230" s="44"/>
      <c r="M230" s="225" t="s">
        <v>1</v>
      </c>
      <c r="N230" s="226" t="s">
        <v>41</v>
      </c>
      <c r="O230" s="91"/>
      <c r="P230" s="227">
        <f>O230*H230</f>
        <v>0</v>
      </c>
      <c r="Q230" s="227">
        <v>0</v>
      </c>
      <c r="R230" s="227">
        <f>Q230*H230</f>
        <v>0</v>
      </c>
      <c r="S230" s="227">
        <v>0</v>
      </c>
      <c r="T230" s="22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9" t="s">
        <v>226</v>
      </c>
      <c r="AT230" s="229" t="s">
        <v>139</v>
      </c>
      <c r="AU230" s="229" t="s">
        <v>145</v>
      </c>
      <c r="AY230" s="17" t="s">
        <v>136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17" t="s">
        <v>145</v>
      </c>
      <c r="BK230" s="230">
        <f>ROUND(I230*H230,2)</f>
        <v>0</v>
      </c>
      <c r="BL230" s="17" t="s">
        <v>226</v>
      </c>
      <c r="BM230" s="229" t="s">
        <v>528</v>
      </c>
    </row>
    <row r="231" s="14" customFormat="1">
      <c r="A231" s="14"/>
      <c r="B231" s="242"/>
      <c r="C231" s="243"/>
      <c r="D231" s="233" t="s">
        <v>147</v>
      </c>
      <c r="E231" s="244" t="s">
        <v>1</v>
      </c>
      <c r="F231" s="245" t="s">
        <v>83</v>
      </c>
      <c r="G231" s="243"/>
      <c r="H231" s="246">
        <v>1</v>
      </c>
      <c r="I231" s="247"/>
      <c r="J231" s="243"/>
      <c r="K231" s="243"/>
      <c r="L231" s="248"/>
      <c r="M231" s="249"/>
      <c r="N231" s="250"/>
      <c r="O231" s="250"/>
      <c r="P231" s="250"/>
      <c r="Q231" s="250"/>
      <c r="R231" s="250"/>
      <c r="S231" s="250"/>
      <c r="T231" s="25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2" t="s">
        <v>147</v>
      </c>
      <c r="AU231" s="252" t="s">
        <v>145</v>
      </c>
      <c r="AV231" s="14" t="s">
        <v>145</v>
      </c>
      <c r="AW231" s="14" t="s">
        <v>32</v>
      </c>
      <c r="AX231" s="14" t="s">
        <v>83</v>
      </c>
      <c r="AY231" s="252" t="s">
        <v>136</v>
      </c>
    </row>
    <row r="232" s="2" customFormat="1" ht="24.15" customHeight="1">
      <c r="A232" s="38"/>
      <c r="B232" s="39"/>
      <c r="C232" s="268" t="s">
        <v>313</v>
      </c>
      <c r="D232" s="268" t="s">
        <v>228</v>
      </c>
      <c r="E232" s="269" t="s">
        <v>529</v>
      </c>
      <c r="F232" s="270" t="s">
        <v>530</v>
      </c>
      <c r="G232" s="271" t="s">
        <v>225</v>
      </c>
      <c r="H232" s="272">
        <v>1</v>
      </c>
      <c r="I232" s="273"/>
      <c r="J232" s="274">
        <f>ROUND(I232*H232,2)</f>
        <v>0</v>
      </c>
      <c r="K232" s="270" t="s">
        <v>1</v>
      </c>
      <c r="L232" s="275"/>
      <c r="M232" s="276" t="s">
        <v>1</v>
      </c>
      <c r="N232" s="277" t="s">
        <v>41</v>
      </c>
      <c r="O232" s="91"/>
      <c r="P232" s="227">
        <f>O232*H232</f>
        <v>0</v>
      </c>
      <c r="Q232" s="227">
        <v>0.020500000000000001</v>
      </c>
      <c r="R232" s="227">
        <f>Q232*H232</f>
        <v>0.020500000000000001</v>
      </c>
      <c r="S232" s="227">
        <v>0</v>
      </c>
      <c r="T232" s="228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9" t="s">
        <v>231</v>
      </c>
      <c r="AT232" s="229" t="s">
        <v>228</v>
      </c>
      <c r="AU232" s="229" t="s">
        <v>145</v>
      </c>
      <c r="AY232" s="17" t="s">
        <v>136</v>
      </c>
      <c r="BE232" s="230">
        <f>IF(N232="základní",J232,0)</f>
        <v>0</v>
      </c>
      <c r="BF232" s="230">
        <f>IF(N232="snížená",J232,0)</f>
        <v>0</v>
      </c>
      <c r="BG232" s="230">
        <f>IF(N232="zákl. přenesená",J232,0)</f>
        <v>0</v>
      </c>
      <c r="BH232" s="230">
        <f>IF(N232="sníž. přenesená",J232,0)</f>
        <v>0</v>
      </c>
      <c r="BI232" s="230">
        <f>IF(N232="nulová",J232,0)</f>
        <v>0</v>
      </c>
      <c r="BJ232" s="17" t="s">
        <v>145</v>
      </c>
      <c r="BK232" s="230">
        <f>ROUND(I232*H232,2)</f>
        <v>0</v>
      </c>
      <c r="BL232" s="17" t="s">
        <v>226</v>
      </c>
      <c r="BM232" s="229" t="s">
        <v>531</v>
      </c>
    </row>
    <row r="233" s="2" customFormat="1">
      <c r="A233" s="38"/>
      <c r="B233" s="39"/>
      <c r="C233" s="40"/>
      <c r="D233" s="233" t="s">
        <v>155</v>
      </c>
      <c r="E233" s="40"/>
      <c r="F233" s="253" t="s">
        <v>532</v>
      </c>
      <c r="G233" s="40"/>
      <c r="H233" s="40"/>
      <c r="I233" s="254"/>
      <c r="J233" s="40"/>
      <c r="K233" s="40"/>
      <c r="L233" s="44"/>
      <c r="M233" s="255"/>
      <c r="N233" s="256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155</v>
      </c>
      <c r="AU233" s="17" t="s">
        <v>145</v>
      </c>
    </row>
    <row r="234" s="2" customFormat="1" ht="24.15" customHeight="1">
      <c r="A234" s="38"/>
      <c r="B234" s="39"/>
      <c r="C234" s="218" t="s">
        <v>319</v>
      </c>
      <c r="D234" s="218" t="s">
        <v>139</v>
      </c>
      <c r="E234" s="219" t="s">
        <v>533</v>
      </c>
      <c r="F234" s="220" t="s">
        <v>405</v>
      </c>
      <c r="G234" s="221" t="s">
        <v>225</v>
      </c>
      <c r="H234" s="222">
        <v>3</v>
      </c>
      <c r="I234" s="223"/>
      <c r="J234" s="224">
        <f>ROUND(I234*H234,2)</f>
        <v>0</v>
      </c>
      <c r="K234" s="220" t="s">
        <v>1</v>
      </c>
      <c r="L234" s="44"/>
      <c r="M234" s="225" t="s">
        <v>1</v>
      </c>
      <c r="N234" s="226" t="s">
        <v>41</v>
      </c>
      <c r="O234" s="91"/>
      <c r="P234" s="227">
        <f>O234*H234</f>
        <v>0</v>
      </c>
      <c r="Q234" s="227">
        <v>0</v>
      </c>
      <c r="R234" s="227">
        <f>Q234*H234</f>
        <v>0</v>
      </c>
      <c r="S234" s="227">
        <v>0</v>
      </c>
      <c r="T234" s="228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9" t="s">
        <v>226</v>
      </c>
      <c r="AT234" s="229" t="s">
        <v>139</v>
      </c>
      <c r="AU234" s="229" t="s">
        <v>145</v>
      </c>
      <c r="AY234" s="17" t="s">
        <v>136</v>
      </c>
      <c r="BE234" s="230">
        <f>IF(N234="základní",J234,0)</f>
        <v>0</v>
      </c>
      <c r="BF234" s="230">
        <f>IF(N234="snížená",J234,0)</f>
        <v>0</v>
      </c>
      <c r="BG234" s="230">
        <f>IF(N234="zákl. přenesená",J234,0)</f>
        <v>0</v>
      </c>
      <c r="BH234" s="230">
        <f>IF(N234="sníž. přenesená",J234,0)</f>
        <v>0</v>
      </c>
      <c r="BI234" s="230">
        <f>IF(N234="nulová",J234,0)</f>
        <v>0</v>
      </c>
      <c r="BJ234" s="17" t="s">
        <v>145</v>
      </c>
      <c r="BK234" s="230">
        <f>ROUND(I234*H234,2)</f>
        <v>0</v>
      </c>
      <c r="BL234" s="17" t="s">
        <v>226</v>
      </c>
      <c r="BM234" s="229" t="s">
        <v>534</v>
      </c>
    </row>
    <row r="235" s="14" customFormat="1">
      <c r="A235" s="14"/>
      <c r="B235" s="242"/>
      <c r="C235" s="243"/>
      <c r="D235" s="233" t="s">
        <v>147</v>
      </c>
      <c r="E235" s="244" t="s">
        <v>1</v>
      </c>
      <c r="F235" s="245" t="s">
        <v>137</v>
      </c>
      <c r="G235" s="243"/>
      <c r="H235" s="246">
        <v>3</v>
      </c>
      <c r="I235" s="247"/>
      <c r="J235" s="243"/>
      <c r="K235" s="243"/>
      <c r="L235" s="248"/>
      <c r="M235" s="249"/>
      <c r="N235" s="250"/>
      <c r="O235" s="250"/>
      <c r="P235" s="250"/>
      <c r="Q235" s="250"/>
      <c r="R235" s="250"/>
      <c r="S235" s="250"/>
      <c r="T235" s="251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2" t="s">
        <v>147</v>
      </c>
      <c r="AU235" s="252" t="s">
        <v>145</v>
      </c>
      <c r="AV235" s="14" t="s">
        <v>145</v>
      </c>
      <c r="AW235" s="14" t="s">
        <v>32</v>
      </c>
      <c r="AX235" s="14" t="s">
        <v>83</v>
      </c>
      <c r="AY235" s="252" t="s">
        <v>136</v>
      </c>
    </row>
    <row r="236" s="2" customFormat="1" ht="24.15" customHeight="1">
      <c r="A236" s="38"/>
      <c r="B236" s="39"/>
      <c r="C236" s="268" t="s">
        <v>325</v>
      </c>
      <c r="D236" s="268" t="s">
        <v>228</v>
      </c>
      <c r="E236" s="269" t="s">
        <v>535</v>
      </c>
      <c r="F236" s="270" t="s">
        <v>407</v>
      </c>
      <c r="G236" s="271" t="s">
        <v>225</v>
      </c>
      <c r="H236" s="272">
        <v>3</v>
      </c>
      <c r="I236" s="273"/>
      <c r="J236" s="274">
        <f>ROUND(I236*H236,2)</f>
        <v>0</v>
      </c>
      <c r="K236" s="270" t="s">
        <v>1</v>
      </c>
      <c r="L236" s="275"/>
      <c r="M236" s="276" t="s">
        <v>1</v>
      </c>
      <c r="N236" s="277" t="s">
        <v>41</v>
      </c>
      <c r="O236" s="91"/>
      <c r="P236" s="227">
        <f>O236*H236</f>
        <v>0</v>
      </c>
      <c r="Q236" s="227">
        <v>0.020500000000000001</v>
      </c>
      <c r="R236" s="227">
        <f>Q236*H236</f>
        <v>0.061499999999999999</v>
      </c>
      <c r="S236" s="227">
        <v>0</v>
      </c>
      <c r="T236" s="228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9" t="s">
        <v>231</v>
      </c>
      <c r="AT236" s="229" t="s">
        <v>228</v>
      </c>
      <c r="AU236" s="229" t="s">
        <v>145</v>
      </c>
      <c r="AY236" s="17" t="s">
        <v>136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17" t="s">
        <v>145</v>
      </c>
      <c r="BK236" s="230">
        <f>ROUND(I236*H236,2)</f>
        <v>0</v>
      </c>
      <c r="BL236" s="17" t="s">
        <v>226</v>
      </c>
      <c r="BM236" s="229" t="s">
        <v>536</v>
      </c>
    </row>
    <row r="237" s="2" customFormat="1">
      <c r="A237" s="38"/>
      <c r="B237" s="39"/>
      <c r="C237" s="40"/>
      <c r="D237" s="233" t="s">
        <v>155</v>
      </c>
      <c r="E237" s="40"/>
      <c r="F237" s="253" t="s">
        <v>537</v>
      </c>
      <c r="G237" s="40"/>
      <c r="H237" s="40"/>
      <c r="I237" s="254"/>
      <c r="J237" s="40"/>
      <c r="K237" s="40"/>
      <c r="L237" s="44"/>
      <c r="M237" s="255"/>
      <c r="N237" s="256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155</v>
      </c>
      <c r="AU237" s="17" t="s">
        <v>145</v>
      </c>
    </row>
    <row r="238" s="2" customFormat="1" ht="24.15" customHeight="1">
      <c r="A238" s="38"/>
      <c r="B238" s="39"/>
      <c r="C238" s="218" t="s">
        <v>332</v>
      </c>
      <c r="D238" s="218" t="s">
        <v>139</v>
      </c>
      <c r="E238" s="219" t="s">
        <v>538</v>
      </c>
      <c r="F238" s="220" t="s">
        <v>539</v>
      </c>
      <c r="G238" s="221" t="s">
        <v>225</v>
      </c>
      <c r="H238" s="222">
        <v>1</v>
      </c>
      <c r="I238" s="223"/>
      <c r="J238" s="224">
        <f>ROUND(I238*H238,2)</f>
        <v>0</v>
      </c>
      <c r="K238" s="220" t="s">
        <v>1</v>
      </c>
      <c r="L238" s="44"/>
      <c r="M238" s="225" t="s">
        <v>1</v>
      </c>
      <c r="N238" s="226" t="s">
        <v>41</v>
      </c>
      <c r="O238" s="91"/>
      <c r="P238" s="227">
        <f>O238*H238</f>
        <v>0</v>
      </c>
      <c r="Q238" s="227">
        <v>0</v>
      </c>
      <c r="R238" s="227">
        <f>Q238*H238</f>
        <v>0</v>
      </c>
      <c r="S238" s="227">
        <v>0</v>
      </c>
      <c r="T238" s="22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9" t="s">
        <v>226</v>
      </c>
      <c r="AT238" s="229" t="s">
        <v>139</v>
      </c>
      <c r="AU238" s="229" t="s">
        <v>145</v>
      </c>
      <c r="AY238" s="17" t="s">
        <v>136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7" t="s">
        <v>145</v>
      </c>
      <c r="BK238" s="230">
        <f>ROUND(I238*H238,2)</f>
        <v>0</v>
      </c>
      <c r="BL238" s="17" t="s">
        <v>226</v>
      </c>
      <c r="BM238" s="229" t="s">
        <v>540</v>
      </c>
    </row>
    <row r="239" s="14" customFormat="1">
      <c r="A239" s="14"/>
      <c r="B239" s="242"/>
      <c r="C239" s="243"/>
      <c r="D239" s="233" t="s">
        <v>147</v>
      </c>
      <c r="E239" s="244" t="s">
        <v>1</v>
      </c>
      <c r="F239" s="245" t="s">
        <v>83</v>
      </c>
      <c r="G239" s="243"/>
      <c r="H239" s="246">
        <v>1</v>
      </c>
      <c r="I239" s="247"/>
      <c r="J239" s="243"/>
      <c r="K239" s="243"/>
      <c r="L239" s="248"/>
      <c r="M239" s="249"/>
      <c r="N239" s="250"/>
      <c r="O239" s="250"/>
      <c r="P239" s="250"/>
      <c r="Q239" s="250"/>
      <c r="R239" s="250"/>
      <c r="S239" s="250"/>
      <c r="T239" s="25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2" t="s">
        <v>147</v>
      </c>
      <c r="AU239" s="252" t="s">
        <v>145</v>
      </c>
      <c r="AV239" s="14" t="s">
        <v>145</v>
      </c>
      <c r="AW239" s="14" t="s">
        <v>32</v>
      </c>
      <c r="AX239" s="14" t="s">
        <v>83</v>
      </c>
      <c r="AY239" s="252" t="s">
        <v>136</v>
      </c>
    </row>
    <row r="240" s="2" customFormat="1" ht="24.15" customHeight="1">
      <c r="A240" s="38"/>
      <c r="B240" s="39"/>
      <c r="C240" s="268" t="s">
        <v>338</v>
      </c>
      <c r="D240" s="268" t="s">
        <v>228</v>
      </c>
      <c r="E240" s="269" t="s">
        <v>541</v>
      </c>
      <c r="F240" s="270" t="s">
        <v>542</v>
      </c>
      <c r="G240" s="271" t="s">
        <v>225</v>
      </c>
      <c r="H240" s="272">
        <v>1</v>
      </c>
      <c r="I240" s="273"/>
      <c r="J240" s="274">
        <f>ROUND(I240*H240,2)</f>
        <v>0</v>
      </c>
      <c r="K240" s="270" t="s">
        <v>1</v>
      </c>
      <c r="L240" s="275"/>
      <c r="M240" s="276" t="s">
        <v>1</v>
      </c>
      <c r="N240" s="277" t="s">
        <v>41</v>
      </c>
      <c r="O240" s="91"/>
      <c r="P240" s="227">
        <f>O240*H240</f>
        <v>0</v>
      </c>
      <c r="Q240" s="227">
        <v>0.020500000000000001</v>
      </c>
      <c r="R240" s="227">
        <f>Q240*H240</f>
        <v>0.020500000000000001</v>
      </c>
      <c r="S240" s="227">
        <v>0</v>
      </c>
      <c r="T240" s="228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9" t="s">
        <v>231</v>
      </c>
      <c r="AT240" s="229" t="s">
        <v>228</v>
      </c>
      <c r="AU240" s="229" t="s">
        <v>145</v>
      </c>
      <c r="AY240" s="17" t="s">
        <v>136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17" t="s">
        <v>145</v>
      </c>
      <c r="BK240" s="230">
        <f>ROUND(I240*H240,2)</f>
        <v>0</v>
      </c>
      <c r="BL240" s="17" t="s">
        <v>226</v>
      </c>
      <c r="BM240" s="229" t="s">
        <v>543</v>
      </c>
    </row>
    <row r="241" s="2" customFormat="1">
      <c r="A241" s="38"/>
      <c r="B241" s="39"/>
      <c r="C241" s="40"/>
      <c r="D241" s="233" t="s">
        <v>155</v>
      </c>
      <c r="E241" s="40"/>
      <c r="F241" s="253" t="s">
        <v>544</v>
      </c>
      <c r="G241" s="40"/>
      <c r="H241" s="40"/>
      <c r="I241" s="254"/>
      <c r="J241" s="40"/>
      <c r="K241" s="40"/>
      <c r="L241" s="44"/>
      <c r="M241" s="255"/>
      <c r="N241" s="256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155</v>
      </c>
      <c r="AU241" s="17" t="s">
        <v>145</v>
      </c>
    </row>
    <row r="242" s="2" customFormat="1" ht="21.75" customHeight="1">
      <c r="A242" s="38"/>
      <c r="B242" s="39"/>
      <c r="C242" s="218" t="s">
        <v>342</v>
      </c>
      <c r="D242" s="218" t="s">
        <v>139</v>
      </c>
      <c r="E242" s="219" t="s">
        <v>545</v>
      </c>
      <c r="F242" s="220" t="s">
        <v>546</v>
      </c>
      <c r="G242" s="221" t="s">
        <v>225</v>
      </c>
      <c r="H242" s="222">
        <v>1</v>
      </c>
      <c r="I242" s="223"/>
      <c r="J242" s="224">
        <f>ROUND(I242*H242,2)</f>
        <v>0</v>
      </c>
      <c r="K242" s="220" t="s">
        <v>1</v>
      </c>
      <c r="L242" s="44"/>
      <c r="M242" s="225" t="s">
        <v>1</v>
      </c>
      <c r="N242" s="226" t="s">
        <v>41</v>
      </c>
      <c r="O242" s="91"/>
      <c r="P242" s="227">
        <f>O242*H242</f>
        <v>0</v>
      </c>
      <c r="Q242" s="227">
        <v>0</v>
      </c>
      <c r="R242" s="227">
        <f>Q242*H242</f>
        <v>0</v>
      </c>
      <c r="S242" s="227">
        <v>0</v>
      </c>
      <c r="T242" s="228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9" t="s">
        <v>226</v>
      </c>
      <c r="AT242" s="229" t="s">
        <v>139</v>
      </c>
      <c r="AU242" s="229" t="s">
        <v>145</v>
      </c>
      <c r="AY242" s="17" t="s">
        <v>136</v>
      </c>
      <c r="BE242" s="230">
        <f>IF(N242="základní",J242,0)</f>
        <v>0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17" t="s">
        <v>145</v>
      </c>
      <c r="BK242" s="230">
        <f>ROUND(I242*H242,2)</f>
        <v>0</v>
      </c>
      <c r="BL242" s="17" t="s">
        <v>226</v>
      </c>
      <c r="BM242" s="229" t="s">
        <v>547</v>
      </c>
    </row>
    <row r="243" s="14" customFormat="1">
      <c r="A243" s="14"/>
      <c r="B243" s="242"/>
      <c r="C243" s="243"/>
      <c r="D243" s="233" t="s">
        <v>147</v>
      </c>
      <c r="E243" s="244" t="s">
        <v>1</v>
      </c>
      <c r="F243" s="245" t="s">
        <v>83</v>
      </c>
      <c r="G243" s="243"/>
      <c r="H243" s="246">
        <v>1</v>
      </c>
      <c r="I243" s="247"/>
      <c r="J243" s="243"/>
      <c r="K243" s="243"/>
      <c r="L243" s="248"/>
      <c r="M243" s="249"/>
      <c r="N243" s="250"/>
      <c r="O243" s="250"/>
      <c r="P243" s="250"/>
      <c r="Q243" s="250"/>
      <c r="R243" s="250"/>
      <c r="S243" s="250"/>
      <c r="T243" s="251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2" t="s">
        <v>147</v>
      </c>
      <c r="AU243" s="252" t="s">
        <v>145</v>
      </c>
      <c r="AV243" s="14" t="s">
        <v>145</v>
      </c>
      <c r="AW243" s="14" t="s">
        <v>32</v>
      </c>
      <c r="AX243" s="14" t="s">
        <v>83</v>
      </c>
      <c r="AY243" s="252" t="s">
        <v>136</v>
      </c>
    </row>
    <row r="244" s="2" customFormat="1" ht="21.75" customHeight="1">
      <c r="A244" s="38"/>
      <c r="B244" s="39"/>
      <c r="C244" s="268" t="s">
        <v>346</v>
      </c>
      <c r="D244" s="268" t="s">
        <v>228</v>
      </c>
      <c r="E244" s="269" t="s">
        <v>548</v>
      </c>
      <c r="F244" s="270" t="s">
        <v>549</v>
      </c>
      <c r="G244" s="271" t="s">
        <v>225</v>
      </c>
      <c r="H244" s="272">
        <v>1</v>
      </c>
      <c r="I244" s="273"/>
      <c r="J244" s="274">
        <f>ROUND(I244*H244,2)</f>
        <v>0</v>
      </c>
      <c r="K244" s="270" t="s">
        <v>1</v>
      </c>
      <c r="L244" s="275"/>
      <c r="M244" s="276" t="s">
        <v>1</v>
      </c>
      <c r="N244" s="277" t="s">
        <v>41</v>
      </c>
      <c r="O244" s="91"/>
      <c r="P244" s="227">
        <f>O244*H244</f>
        <v>0</v>
      </c>
      <c r="Q244" s="227">
        <v>0.020500000000000001</v>
      </c>
      <c r="R244" s="227">
        <f>Q244*H244</f>
        <v>0.020500000000000001</v>
      </c>
      <c r="S244" s="227">
        <v>0</v>
      </c>
      <c r="T244" s="22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9" t="s">
        <v>231</v>
      </c>
      <c r="AT244" s="229" t="s">
        <v>228</v>
      </c>
      <c r="AU244" s="229" t="s">
        <v>145</v>
      </c>
      <c r="AY244" s="17" t="s">
        <v>136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17" t="s">
        <v>145</v>
      </c>
      <c r="BK244" s="230">
        <f>ROUND(I244*H244,2)</f>
        <v>0</v>
      </c>
      <c r="BL244" s="17" t="s">
        <v>226</v>
      </c>
      <c r="BM244" s="229" t="s">
        <v>550</v>
      </c>
    </row>
    <row r="245" s="2" customFormat="1">
      <c r="A245" s="38"/>
      <c r="B245" s="39"/>
      <c r="C245" s="40"/>
      <c r="D245" s="233" t="s">
        <v>155</v>
      </c>
      <c r="E245" s="40"/>
      <c r="F245" s="253" t="s">
        <v>551</v>
      </c>
      <c r="G245" s="40"/>
      <c r="H245" s="40"/>
      <c r="I245" s="254"/>
      <c r="J245" s="40"/>
      <c r="K245" s="40"/>
      <c r="L245" s="44"/>
      <c r="M245" s="255"/>
      <c r="N245" s="256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155</v>
      </c>
      <c r="AU245" s="17" t="s">
        <v>145</v>
      </c>
    </row>
    <row r="246" s="2" customFormat="1" ht="21.75" customHeight="1">
      <c r="A246" s="38"/>
      <c r="B246" s="39"/>
      <c r="C246" s="218" t="s">
        <v>552</v>
      </c>
      <c r="D246" s="218" t="s">
        <v>139</v>
      </c>
      <c r="E246" s="219" t="s">
        <v>553</v>
      </c>
      <c r="F246" s="220" t="s">
        <v>388</v>
      </c>
      <c r="G246" s="221" t="s">
        <v>225</v>
      </c>
      <c r="H246" s="222">
        <v>1</v>
      </c>
      <c r="I246" s="223"/>
      <c r="J246" s="224">
        <f>ROUND(I246*H246,2)</f>
        <v>0</v>
      </c>
      <c r="K246" s="220" t="s">
        <v>1</v>
      </c>
      <c r="L246" s="44"/>
      <c r="M246" s="225" t="s">
        <v>1</v>
      </c>
      <c r="N246" s="226" t="s">
        <v>41</v>
      </c>
      <c r="O246" s="91"/>
      <c r="P246" s="227">
        <f>O246*H246</f>
        <v>0</v>
      </c>
      <c r="Q246" s="227">
        <v>0</v>
      </c>
      <c r="R246" s="227">
        <f>Q246*H246</f>
        <v>0</v>
      </c>
      <c r="S246" s="227">
        <v>0</v>
      </c>
      <c r="T246" s="228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9" t="s">
        <v>226</v>
      </c>
      <c r="AT246" s="229" t="s">
        <v>139</v>
      </c>
      <c r="AU246" s="229" t="s">
        <v>145</v>
      </c>
      <c r="AY246" s="17" t="s">
        <v>136</v>
      </c>
      <c r="BE246" s="230">
        <f>IF(N246="základní",J246,0)</f>
        <v>0</v>
      </c>
      <c r="BF246" s="230">
        <f>IF(N246="snížená",J246,0)</f>
        <v>0</v>
      </c>
      <c r="BG246" s="230">
        <f>IF(N246="zákl. přenesená",J246,0)</f>
        <v>0</v>
      </c>
      <c r="BH246" s="230">
        <f>IF(N246="sníž. přenesená",J246,0)</f>
        <v>0</v>
      </c>
      <c r="BI246" s="230">
        <f>IF(N246="nulová",J246,0)</f>
        <v>0</v>
      </c>
      <c r="BJ246" s="17" t="s">
        <v>145</v>
      </c>
      <c r="BK246" s="230">
        <f>ROUND(I246*H246,2)</f>
        <v>0</v>
      </c>
      <c r="BL246" s="17" t="s">
        <v>226</v>
      </c>
      <c r="BM246" s="229" t="s">
        <v>554</v>
      </c>
    </row>
    <row r="247" s="14" customFormat="1">
      <c r="A247" s="14"/>
      <c r="B247" s="242"/>
      <c r="C247" s="243"/>
      <c r="D247" s="233" t="s">
        <v>147</v>
      </c>
      <c r="E247" s="244" t="s">
        <v>1</v>
      </c>
      <c r="F247" s="245" t="s">
        <v>83</v>
      </c>
      <c r="G247" s="243"/>
      <c r="H247" s="246">
        <v>1</v>
      </c>
      <c r="I247" s="247"/>
      <c r="J247" s="243"/>
      <c r="K247" s="243"/>
      <c r="L247" s="248"/>
      <c r="M247" s="249"/>
      <c r="N247" s="250"/>
      <c r="O247" s="250"/>
      <c r="P247" s="250"/>
      <c r="Q247" s="250"/>
      <c r="R247" s="250"/>
      <c r="S247" s="250"/>
      <c r="T247" s="251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2" t="s">
        <v>147</v>
      </c>
      <c r="AU247" s="252" t="s">
        <v>145</v>
      </c>
      <c r="AV247" s="14" t="s">
        <v>145</v>
      </c>
      <c r="AW247" s="14" t="s">
        <v>32</v>
      </c>
      <c r="AX247" s="14" t="s">
        <v>83</v>
      </c>
      <c r="AY247" s="252" t="s">
        <v>136</v>
      </c>
    </row>
    <row r="248" s="2" customFormat="1" ht="21.75" customHeight="1">
      <c r="A248" s="38"/>
      <c r="B248" s="39"/>
      <c r="C248" s="268" t="s">
        <v>555</v>
      </c>
      <c r="D248" s="268" t="s">
        <v>228</v>
      </c>
      <c r="E248" s="269" t="s">
        <v>280</v>
      </c>
      <c r="F248" s="270" t="s">
        <v>556</v>
      </c>
      <c r="G248" s="271" t="s">
        <v>225</v>
      </c>
      <c r="H248" s="272">
        <v>1</v>
      </c>
      <c r="I248" s="273"/>
      <c r="J248" s="274">
        <f>ROUND(I248*H248,2)</f>
        <v>0</v>
      </c>
      <c r="K248" s="270" t="s">
        <v>1</v>
      </c>
      <c r="L248" s="275"/>
      <c r="M248" s="276" t="s">
        <v>1</v>
      </c>
      <c r="N248" s="277" t="s">
        <v>41</v>
      </c>
      <c r="O248" s="91"/>
      <c r="P248" s="227">
        <f>O248*H248</f>
        <v>0</v>
      </c>
      <c r="Q248" s="227">
        <v>0.020500000000000001</v>
      </c>
      <c r="R248" s="227">
        <f>Q248*H248</f>
        <v>0.020500000000000001</v>
      </c>
      <c r="S248" s="227">
        <v>0</v>
      </c>
      <c r="T248" s="228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9" t="s">
        <v>231</v>
      </c>
      <c r="AT248" s="229" t="s">
        <v>228</v>
      </c>
      <c r="AU248" s="229" t="s">
        <v>145</v>
      </c>
      <c r="AY248" s="17" t="s">
        <v>136</v>
      </c>
      <c r="BE248" s="230">
        <f>IF(N248="základní",J248,0)</f>
        <v>0</v>
      </c>
      <c r="BF248" s="230">
        <f>IF(N248="snížená",J248,0)</f>
        <v>0</v>
      </c>
      <c r="BG248" s="230">
        <f>IF(N248="zákl. přenesená",J248,0)</f>
        <v>0</v>
      </c>
      <c r="BH248" s="230">
        <f>IF(N248="sníž. přenesená",J248,0)</f>
        <v>0</v>
      </c>
      <c r="BI248" s="230">
        <f>IF(N248="nulová",J248,0)</f>
        <v>0</v>
      </c>
      <c r="BJ248" s="17" t="s">
        <v>145</v>
      </c>
      <c r="BK248" s="230">
        <f>ROUND(I248*H248,2)</f>
        <v>0</v>
      </c>
      <c r="BL248" s="17" t="s">
        <v>226</v>
      </c>
      <c r="BM248" s="229" t="s">
        <v>557</v>
      </c>
    </row>
    <row r="249" s="2" customFormat="1">
      <c r="A249" s="38"/>
      <c r="B249" s="39"/>
      <c r="C249" s="40"/>
      <c r="D249" s="233" t="s">
        <v>155</v>
      </c>
      <c r="E249" s="40"/>
      <c r="F249" s="253" t="s">
        <v>558</v>
      </c>
      <c r="G249" s="40"/>
      <c r="H249" s="40"/>
      <c r="I249" s="254"/>
      <c r="J249" s="40"/>
      <c r="K249" s="40"/>
      <c r="L249" s="44"/>
      <c r="M249" s="255"/>
      <c r="N249" s="256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155</v>
      </c>
      <c r="AU249" s="17" t="s">
        <v>145</v>
      </c>
    </row>
    <row r="250" s="2" customFormat="1" ht="21.75" customHeight="1">
      <c r="A250" s="38"/>
      <c r="B250" s="39"/>
      <c r="C250" s="218" t="s">
        <v>559</v>
      </c>
      <c r="D250" s="218" t="s">
        <v>139</v>
      </c>
      <c r="E250" s="219" t="s">
        <v>560</v>
      </c>
      <c r="F250" s="220" t="s">
        <v>561</v>
      </c>
      <c r="G250" s="221" t="s">
        <v>225</v>
      </c>
      <c r="H250" s="222">
        <v>1</v>
      </c>
      <c r="I250" s="223"/>
      <c r="J250" s="224">
        <f>ROUND(I250*H250,2)</f>
        <v>0</v>
      </c>
      <c r="K250" s="220" t="s">
        <v>1</v>
      </c>
      <c r="L250" s="44"/>
      <c r="M250" s="225" t="s">
        <v>1</v>
      </c>
      <c r="N250" s="226" t="s">
        <v>41</v>
      </c>
      <c r="O250" s="91"/>
      <c r="P250" s="227">
        <f>O250*H250</f>
        <v>0</v>
      </c>
      <c r="Q250" s="227">
        <v>0</v>
      </c>
      <c r="R250" s="227">
        <f>Q250*H250</f>
        <v>0</v>
      </c>
      <c r="S250" s="227">
        <v>0</v>
      </c>
      <c r="T250" s="228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9" t="s">
        <v>226</v>
      </c>
      <c r="AT250" s="229" t="s">
        <v>139</v>
      </c>
      <c r="AU250" s="229" t="s">
        <v>145</v>
      </c>
      <c r="AY250" s="17" t="s">
        <v>136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17" t="s">
        <v>145</v>
      </c>
      <c r="BK250" s="230">
        <f>ROUND(I250*H250,2)</f>
        <v>0</v>
      </c>
      <c r="BL250" s="17" t="s">
        <v>226</v>
      </c>
      <c r="BM250" s="229" t="s">
        <v>562</v>
      </c>
    </row>
    <row r="251" s="14" customFormat="1">
      <c r="A251" s="14"/>
      <c r="B251" s="242"/>
      <c r="C251" s="243"/>
      <c r="D251" s="233" t="s">
        <v>147</v>
      </c>
      <c r="E251" s="244" t="s">
        <v>1</v>
      </c>
      <c r="F251" s="245" t="s">
        <v>83</v>
      </c>
      <c r="G251" s="243"/>
      <c r="H251" s="246">
        <v>1</v>
      </c>
      <c r="I251" s="247"/>
      <c r="J251" s="243"/>
      <c r="K251" s="243"/>
      <c r="L251" s="248"/>
      <c r="M251" s="249"/>
      <c r="N251" s="250"/>
      <c r="O251" s="250"/>
      <c r="P251" s="250"/>
      <c r="Q251" s="250"/>
      <c r="R251" s="250"/>
      <c r="S251" s="250"/>
      <c r="T251" s="251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2" t="s">
        <v>147</v>
      </c>
      <c r="AU251" s="252" t="s">
        <v>145</v>
      </c>
      <c r="AV251" s="14" t="s">
        <v>145</v>
      </c>
      <c r="AW251" s="14" t="s">
        <v>32</v>
      </c>
      <c r="AX251" s="14" t="s">
        <v>83</v>
      </c>
      <c r="AY251" s="252" t="s">
        <v>136</v>
      </c>
    </row>
    <row r="252" s="2" customFormat="1" ht="21.75" customHeight="1">
      <c r="A252" s="38"/>
      <c r="B252" s="39"/>
      <c r="C252" s="268" t="s">
        <v>452</v>
      </c>
      <c r="D252" s="268" t="s">
        <v>228</v>
      </c>
      <c r="E252" s="269" t="s">
        <v>289</v>
      </c>
      <c r="F252" s="270" t="s">
        <v>563</v>
      </c>
      <c r="G252" s="271" t="s">
        <v>225</v>
      </c>
      <c r="H252" s="272">
        <v>1</v>
      </c>
      <c r="I252" s="273"/>
      <c r="J252" s="274">
        <f>ROUND(I252*H252,2)</f>
        <v>0</v>
      </c>
      <c r="K252" s="270" t="s">
        <v>1</v>
      </c>
      <c r="L252" s="275"/>
      <c r="M252" s="276" t="s">
        <v>1</v>
      </c>
      <c r="N252" s="277" t="s">
        <v>41</v>
      </c>
      <c r="O252" s="91"/>
      <c r="P252" s="227">
        <f>O252*H252</f>
        <v>0</v>
      </c>
      <c r="Q252" s="227">
        <v>0.020500000000000001</v>
      </c>
      <c r="R252" s="227">
        <f>Q252*H252</f>
        <v>0.020500000000000001</v>
      </c>
      <c r="S252" s="227">
        <v>0</v>
      </c>
      <c r="T252" s="228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9" t="s">
        <v>231</v>
      </c>
      <c r="AT252" s="229" t="s">
        <v>228</v>
      </c>
      <c r="AU252" s="229" t="s">
        <v>145</v>
      </c>
      <c r="AY252" s="17" t="s">
        <v>136</v>
      </c>
      <c r="BE252" s="230">
        <f>IF(N252="základní",J252,0)</f>
        <v>0</v>
      </c>
      <c r="BF252" s="230">
        <f>IF(N252="snížená",J252,0)</f>
        <v>0</v>
      </c>
      <c r="BG252" s="230">
        <f>IF(N252="zákl. přenesená",J252,0)</f>
        <v>0</v>
      </c>
      <c r="BH252" s="230">
        <f>IF(N252="sníž. přenesená",J252,0)</f>
        <v>0</v>
      </c>
      <c r="BI252" s="230">
        <f>IF(N252="nulová",J252,0)</f>
        <v>0</v>
      </c>
      <c r="BJ252" s="17" t="s">
        <v>145</v>
      </c>
      <c r="BK252" s="230">
        <f>ROUND(I252*H252,2)</f>
        <v>0</v>
      </c>
      <c r="BL252" s="17" t="s">
        <v>226</v>
      </c>
      <c r="BM252" s="229" t="s">
        <v>564</v>
      </c>
    </row>
    <row r="253" s="2" customFormat="1">
      <c r="A253" s="38"/>
      <c r="B253" s="39"/>
      <c r="C253" s="40"/>
      <c r="D253" s="233" t="s">
        <v>155</v>
      </c>
      <c r="E253" s="40"/>
      <c r="F253" s="253" t="s">
        <v>565</v>
      </c>
      <c r="G253" s="40"/>
      <c r="H253" s="40"/>
      <c r="I253" s="254"/>
      <c r="J253" s="40"/>
      <c r="K253" s="40"/>
      <c r="L253" s="44"/>
      <c r="M253" s="255"/>
      <c r="N253" s="256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155</v>
      </c>
      <c r="AU253" s="17" t="s">
        <v>145</v>
      </c>
    </row>
    <row r="254" s="2" customFormat="1" ht="21.75" customHeight="1">
      <c r="A254" s="38"/>
      <c r="B254" s="39"/>
      <c r="C254" s="218" t="s">
        <v>566</v>
      </c>
      <c r="D254" s="218" t="s">
        <v>139</v>
      </c>
      <c r="E254" s="219" t="s">
        <v>567</v>
      </c>
      <c r="F254" s="220" t="s">
        <v>568</v>
      </c>
      <c r="G254" s="221" t="s">
        <v>225</v>
      </c>
      <c r="H254" s="222">
        <v>1</v>
      </c>
      <c r="I254" s="223"/>
      <c r="J254" s="224">
        <f>ROUND(I254*H254,2)</f>
        <v>0</v>
      </c>
      <c r="K254" s="220" t="s">
        <v>1</v>
      </c>
      <c r="L254" s="44"/>
      <c r="M254" s="225" t="s">
        <v>1</v>
      </c>
      <c r="N254" s="226" t="s">
        <v>41</v>
      </c>
      <c r="O254" s="91"/>
      <c r="P254" s="227">
        <f>O254*H254</f>
        <v>0</v>
      </c>
      <c r="Q254" s="227">
        <v>0</v>
      </c>
      <c r="R254" s="227">
        <f>Q254*H254</f>
        <v>0</v>
      </c>
      <c r="S254" s="227">
        <v>0</v>
      </c>
      <c r="T254" s="228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9" t="s">
        <v>226</v>
      </c>
      <c r="AT254" s="229" t="s">
        <v>139</v>
      </c>
      <c r="AU254" s="229" t="s">
        <v>145</v>
      </c>
      <c r="AY254" s="17" t="s">
        <v>136</v>
      </c>
      <c r="BE254" s="230">
        <f>IF(N254="základní",J254,0)</f>
        <v>0</v>
      </c>
      <c r="BF254" s="230">
        <f>IF(N254="snížená",J254,0)</f>
        <v>0</v>
      </c>
      <c r="BG254" s="230">
        <f>IF(N254="zákl. přenesená",J254,0)</f>
        <v>0</v>
      </c>
      <c r="BH254" s="230">
        <f>IF(N254="sníž. přenesená",J254,0)</f>
        <v>0</v>
      </c>
      <c r="BI254" s="230">
        <f>IF(N254="nulová",J254,0)</f>
        <v>0</v>
      </c>
      <c r="BJ254" s="17" t="s">
        <v>145</v>
      </c>
      <c r="BK254" s="230">
        <f>ROUND(I254*H254,2)</f>
        <v>0</v>
      </c>
      <c r="BL254" s="17" t="s">
        <v>226</v>
      </c>
      <c r="BM254" s="229" t="s">
        <v>569</v>
      </c>
    </row>
    <row r="255" s="14" customFormat="1">
      <c r="A255" s="14"/>
      <c r="B255" s="242"/>
      <c r="C255" s="243"/>
      <c r="D255" s="233" t="s">
        <v>147</v>
      </c>
      <c r="E255" s="244" t="s">
        <v>1</v>
      </c>
      <c r="F255" s="245" t="s">
        <v>83</v>
      </c>
      <c r="G255" s="243"/>
      <c r="H255" s="246">
        <v>1</v>
      </c>
      <c r="I255" s="247"/>
      <c r="J255" s="243"/>
      <c r="K255" s="243"/>
      <c r="L255" s="248"/>
      <c r="M255" s="249"/>
      <c r="N255" s="250"/>
      <c r="O255" s="250"/>
      <c r="P255" s="250"/>
      <c r="Q255" s="250"/>
      <c r="R255" s="250"/>
      <c r="S255" s="250"/>
      <c r="T255" s="251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2" t="s">
        <v>147</v>
      </c>
      <c r="AU255" s="252" t="s">
        <v>145</v>
      </c>
      <c r="AV255" s="14" t="s">
        <v>145</v>
      </c>
      <c r="AW255" s="14" t="s">
        <v>32</v>
      </c>
      <c r="AX255" s="14" t="s">
        <v>83</v>
      </c>
      <c r="AY255" s="252" t="s">
        <v>136</v>
      </c>
    </row>
    <row r="256" s="2" customFormat="1" ht="24.15" customHeight="1">
      <c r="A256" s="38"/>
      <c r="B256" s="39"/>
      <c r="C256" s="268" t="s">
        <v>570</v>
      </c>
      <c r="D256" s="268" t="s">
        <v>228</v>
      </c>
      <c r="E256" s="269" t="s">
        <v>571</v>
      </c>
      <c r="F256" s="270" t="s">
        <v>572</v>
      </c>
      <c r="G256" s="271" t="s">
        <v>225</v>
      </c>
      <c r="H256" s="272">
        <v>1</v>
      </c>
      <c r="I256" s="273"/>
      <c r="J256" s="274">
        <f>ROUND(I256*H256,2)</f>
        <v>0</v>
      </c>
      <c r="K256" s="270" t="s">
        <v>1</v>
      </c>
      <c r="L256" s="275"/>
      <c r="M256" s="276" t="s">
        <v>1</v>
      </c>
      <c r="N256" s="277" t="s">
        <v>41</v>
      </c>
      <c r="O256" s="91"/>
      <c r="P256" s="227">
        <f>O256*H256</f>
        <v>0</v>
      </c>
      <c r="Q256" s="227">
        <v>0.020500000000000001</v>
      </c>
      <c r="R256" s="227">
        <f>Q256*H256</f>
        <v>0.020500000000000001</v>
      </c>
      <c r="S256" s="227">
        <v>0</v>
      </c>
      <c r="T256" s="228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9" t="s">
        <v>231</v>
      </c>
      <c r="AT256" s="229" t="s">
        <v>228</v>
      </c>
      <c r="AU256" s="229" t="s">
        <v>145</v>
      </c>
      <c r="AY256" s="17" t="s">
        <v>136</v>
      </c>
      <c r="BE256" s="230">
        <f>IF(N256="základní",J256,0)</f>
        <v>0</v>
      </c>
      <c r="BF256" s="230">
        <f>IF(N256="snížená",J256,0)</f>
        <v>0</v>
      </c>
      <c r="BG256" s="230">
        <f>IF(N256="zákl. přenesená",J256,0)</f>
        <v>0</v>
      </c>
      <c r="BH256" s="230">
        <f>IF(N256="sníž. přenesená",J256,0)</f>
        <v>0</v>
      </c>
      <c r="BI256" s="230">
        <f>IF(N256="nulová",J256,0)</f>
        <v>0</v>
      </c>
      <c r="BJ256" s="17" t="s">
        <v>145</v>
      </c>
      <c r="BK256" s="230">
        <f>ROUND(I256*H256,2)</f>
        <v>0</v>
      </c>
      <c r="BL256" s="17" t="s">
        <v>226</v>
      </c>
      <c r="BM256" s="229" t="s">
        <v>573</v>
      </c>
    </row>
    <row r="257" s="2" customFormat="1">
      <c r="A257" s="38"/>
      <c r="B257" s="39"/>
      <c r="C257" s="40"/>
      <c r="D257" s="233" t="s">
        <v>155</v>
      </c>
      <c r="E257" s="40"/>
      <c r="F257" s="253" t="s">
        <v>574</v>
      </c>
      <c r="G257" s="40"/>
      <c r="H257" s="40"/>
      <c r="I257" s="254"/>
      <c r="J257" s="40"/>
      <c r="K257" s="40"/>
      <c r="L257" s="44"/>
      <c r="M257" s="255"/>
      <c r="N257" s="256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155</v>
      </c>
      <c r="AU257" s="17" t="s">
        <v>145</v>
      </c>
    </row>
    <row r="258" s="2" customFormat="1" ht="24.15" customHeight="1">
      <c r="A258" s="38"/>
      <c r="B258" s="39"/>
      <c r="C258" s="218" t="s">
        <v>575</v>
      </c>
      <c r="D258" s="218" t="s">
        <v>139</v>
      </c>
      <c r="E258" s="219" t="s">
        <v>576</v>
      </c>
      <c r="F258" s="220" t="s">
        <v>577</v>
      </c>
      <c r="G258" s="221" t="s">
        <v>225</v>
      </c>
      <c r="H258" s="222">
        <v>26</v>
      </c>
      <c r="I258" s="223"/>
      <c r="J258" s="224">
        <f>ROUND(I258*H258,2)</f>
        <v>0</v>
      </c>
      <c r="K258" s="220" t="s">
        <v>1</v>
      </c>
      <c r="L258" s="44"/>
      <c r="M258" s="225" t="s">
        <v>1</v>
      </c>
      <c r="N258" s="226" t="s">
        <v>41</v>
      </c>
      <c r="O258" s="91"/>
      <c r="P258" s="227">
        <f>O258*H258</f>
        <v>0</v>
      </c>
      <c r="Q258" s="227">
        <v>0</v>
      </c>
      <c r="R258" s="227">
        <f>Q258*H258</f>
        <v>0</v>
      </c>
      <c r="S258" s="227">
        <v>0</v>
      </c>
      <c r="T258" s="228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9" t="s">
        <v>226</v>
      </c>
      <c r="AT258" s="229" t="s">
        <v>139</v>
      </c>
      <c r="AU258" s="229" t="s">
        <v>145</v>
      </c>
      <c r="AY258" s="17" t="s">
        <v>136</v>
      </c>
      <c r="BE258" s="230">
        <f>IF(N258="základní",J258,0)</f>
        <v>0</v>
      </c>
      <c r="BF258" s="230">
        <f>IF(N258="snížená",J258,0)</f>
        <v>0</v>
      </c>
      <c r="BG258" s="230">
        <f>IF(N258="zákl. přenesená",J258,0)</f>
        <v>0</v>
      </c>
      <c r="BH258" s="230">
        <f>IF(N258="sníž. přenesená",J258,0)</f>
        <v>0</v>
      </c>
      <c r="BI258" s="230">
        <f>IF(N258="nulová",J258,0)</f>
        <v>0</v>
      </c>
      <c r="BJ258" s="17" t="s">
        <v>145</v>
      </c>
      <c r="BK258" s="230">
        <f>ROUND(I258*H258,2)</f>
        <v>0</v>
      </c>
      <c r="BL258" s="17" t="s">
        <v>226</v>
      </c>
      <c r="BM258" s="229" t="s">
        <v>578</v>
      </c>
    </row>
    <row r="259" s="14" customFormat="1">
      <c r="A259" s="14"/>
      <c r="B259" s="242"/>
      <c r="C259" s="243"/>
      <c r="D259" s="233" t="s">
        <v>147</v>
      </c>
      <c r="E259" s="244" t="s">
        <v>1</v>
      </c>
      <c r="F259" s="245" t="s">
        <v>270</v>
      </c>
      <c r="G259" s="243"/>
      <c r="H259" s="246">
        <v>26</v>
      </c>
      <c r="I259" s="247"/>
      <c r="J259" s="243"/>
      <c r="K259" s="243"/>
      <c r="L259" s="248"/>
      <c r="M259" s="249"/>
      <c r="N259" s="250"/>
      <c r="O259" s="250"/>
      <c r="P259" s="250"/>
      <c r="Q259" s="250"/>
      <c r="R259" s="250"/>
      <c r="S259" s="250"/>
      <c r="T259" s="251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2" t="s">
        <v>147</v>
      </c>
      <c r="AU259" s="252" t="s">
        <v>145</v>
      </c>
      <c r="AV259" s="14" t="s">
        <v>145</v>
      </c>
      <c r="AW259" s="14" t="s">
        <v>32</v>
      </c>
      <c r="AX259" s="14" t="s">
        <v>83</v>
      </c>
      <c r="AY259" s="252" t="s">
        <v>136</v>
      </c>
    </row>
    <row r="260" s="2" customFormat="1" ht="16.5" customHeight="1">
      <c r="A260" s="38"/>
      <c r="B260" s="39"/>
      <c r="C260" s="268" t="s">
        <v>579</v>
      </c>
      <c r="D260" s="268" t="s">
        <v>228</v>
      </c>
      <c r="E260" s="269" t="s">
        <v>580</v>
      </c>
      <c r="F260" s="270" t="s">
        <v>581</v>
      </c>
      <c r="G260" s="271" t="s">
        <v>582</v>
      </c>
      <c r="H260" s="272">
        <v>26</v>
      </c>
      <c r="I260" s="273"/>
      <c r="J260" s="274">
        <f>ROUND(I260*H260,2)</f>
        <v>0</v>
      </c>
      <c r="K260" s="270" t="s">
        <v>1</v>
      </c>
      <c r="L260" s="275"/>
      <c r="M260" s="276" t="s">
        <v>1</v>
      </c>
      <c r="N260" s="277" t="s">
        <v>41</v>
      </c>
      <c r="O260" s="91"/>
      <c r="P260" s="227">
        <f>O260*H260</f>
        <v>0</v>
      </c>
      <c r="Q260" s="227">
        <v>0.00029999999999999997</v>
      </c>
      <c r="R260" s="227">
        <f>Q260*H260</f>
        <v>0.0077999999999999996</v>
      </c>
      <c r="S260" s="227">
        <v>0</v>
      </c>
      <c r="T260" s="228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9" t="s">
        <v>231</v>
      </c>
      <c r="AT260" s="229" t="s">
        <v>228</v>
      </c>
      <c r="AU260" s="229" t="s">
        <v>145</v>
      </c>
      <c r="AY260" s="17" t="s">
        <v>136</v>
      </c>
      <c r="BE260" s="230">
        <f>IF(N260="základní",J260,0)</f>
        <v>0</v>
      </c>
      <c r="BF260" s="230">
        <f>IF(N260="snížená",J260,0)</f>
        <v>0</v>
      </c>
      <c r="BG260" s="230">
        <f>IF(N260="zákl. přenesená",J260,0)</f>
        <v>0</v>
      </c>
      <c r="BH260" s="230">
        <f>IF(N260="sníž. přenesená",J260,0)</f>
        <v>0</v>
      </c>
      <c r="BI260" s="230">
        <f>IF(N260="nulová",J260,0)</f>
        <v>0</v>
      </c>
      <c r="BJ260" s="17" t="s">
        <v>145</v>
      </c>
      <c r="BK260" s="230">
        <f>ROUND(I260*H260,2)</f>
        <v>0</v>
      </c>
      <c r="BL260" s="17" t="s">
        <v>226</v>
      </c>
      <c r="BM260" s="229" t="s">
        <v>583</v>
      </c>
    </row>
    <row r="261" s="2" customFormat="1" ht="24.15" customHeight="1">
      <c r="A261" s="38"/>
      <c r="B261" s="39"/>
      <c r="C261" s="218" t="s">
        <v>358</v>
      </c>
      <c r="D261" s="218" t="s">
        <v>139</v>
      </c>
      <c r="E261" s="219" t="s">
        <v>294</v>
      </c>
      <c r="F261" s="220" t="s">
        <v>295</v>
      </c>
      <c r="G261" s="221" t="s">
        <v>225</v>
      </c>
      <c r="H261" s="222">
        <v>33</v>
      </c>
      <c r="I261" s="223"/>
      <c r="J261" s="224">
        <f>ROUND(I261*H261,2)</f>
        <v>0</v>
      </c>
      <c r="K261" s="220" t="s">
        <v>143</v>
      </c>
      <c r="L261" s="44"/>
      <c r="M261" s="225" t="s">
        <v>1</v>
      </c>
      <c r="N261" s="226" t="s">
        <v>41</v>
      </c>
      <c r="O261" s="91"/>
      <c r="P261" s="227">
        <f>O261*H261</f>
        <v>0</v>
      </c>
      <c r="Q261" s="227">
        <v>0</v>
      </c>
      <c r="R261" s="227">
        <f>Q261*H261</f>
        <v>0</v>
      </c>
      <c r="S261" s="227">
        <v>0.024</v>
      </c>
      <c r="T261" s="228">
        <f>S261*H261</f>
        <v>0.79200000000000004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9" t="s">
        <v>226</v>
      </c>
      <c r="AT261" s="229" t="s">
        <v>139</v>
      </c>
      <c r="AU261" s="229" t="s">
        <v>145</v>
      </c>
      <c r="AY261" s="17" t="s">
        <v>136</v>
      </c>
      <c r="BE261" s="230">
        <f>IF(N261="základní",J261,0)</f>
        <v>0</v>
      </c>
      <c r="BF261" s="230">
        <f>IF(N261="snížená",J261,0)</f>
        <v>0</v>
      </c>
      <c r="BG261" s="230">
        <f>IF(N261="zákl. přenesená",J261,0)</f>
        <v>0</v>
      </c>
      <c r="BH261" s="230">
        <f>IF(N261="sníž. přenesená",J261,0)</f>
        <v>0</v>
      </c>
      <c r="BI261" s="230">
        <f>IF(N261="nulová",J261,0)</f>
        <v>0</v>
      </c>
      <c r="BJ261" s="17" t="s">
        <v>145</v>
      </c>
      <c r="BK261" s="230">
        <f>ROUND(I261*H261,2)</f>
        <v>0</v>
      </c>
      <c r="BL261" s="17" t="s">
        <v>226</v>
      </c>
      <c r="BM261" s="229" t="s">
        <v>584</v>
      </c>
    </row>
    <row r="262" s="13" customFormat="1">
      <c r="A262" s="13"/>
      <c r="B262" s="231"/>
      <c r="C262" s="232"/>
      <c r="D262" s="233" t="s">
        <v>147</v>
      </c>
      <c r="E262" s="234" t="s">
        <v>1</v>
      </c>
      <c r="F262" s="235" t="s">
        <v>585</v>
      </c>
      <c r="G262" s="232"/>
      <c r="H262" s="234" t="s">
        <v>1</v>
      </c>
      <c r="I262" s="236"/>
      <c r="J262" s="232"/>
      <c r="K262" s="232"/>
      <c r="L262" s="237"/>
      <c r="M262" s="238"/>
      <c r="N262" s="239"/>
      <c r="O262" s="239"/>
      <c r="P262" s="239"/>
      <c r="Q262" s="239"/>
      <c r="R262" s="239"/>
      <c r="S262" s="239"/>
      <c r="T262" s="24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1" t="s">
        <v>147</v>
      </c>
      <c r="AU262" s="241" t="s">
        <v>145</v>
      </c>
      <c r="AV262" s="13" t="s">
        <v>83</v>
      </c>
      <c r="AW262" s="13" t="s">
        <v>32</v>
      </c>
      <c r="AX262" s="13" t="s">
        <v>75</v>
      </c>
      <c r="AY262" s="241" t="s">
        <v>136</v>
      </c>
    </row>
    <row r="263" s="14" customFormat="1">
      <c r="A263" s="14"/>
      <c r="B263" s="242"/>
      <c r="C263" s="243"/>
      <c r="D263" s="233" t="s">
        <v>147</v>
      </c>
      <c r="E263" s="244" t="s">
        <v>1</v>
      </c>
      <c r="F263" s="245" t="s">
        <v>586</v>
      </c>
      <c r="G263" s="243"/>
      <c r="H263" s="246">
        <v>33</v>
      </c>
      <c r="I263" s="247"/>
      <c r="J263" s="243"/>
      <c r="K263" s="243"/>
      <c r="L263" s="248"/>
      <c r="M263" s="249"/>
      <c r="N263" s="250"/>
      <c r="O263" s="250"/>
      <c r="P263" s="250"/>
      <c r="Q263" s="250"/>
      <c r="R263" s="250"/>
      <c r="S263" s="250"/>
      <c r="T263" s="251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2" t="s">
        <v>147</v>
      </c>
      <c r="AU263" s="252" t="s">
        <v>145</v>
      </c>
      <c r="AV263" s="14" t="s">
        <v>145</v>
      </c>
      <c r="AW263" s="14" t="s">
        <v>32</v>
      </c>
      <c r="AX263" s="14" t="s">
        <v>83</v>
      </c>
      <c r="AY263" s="252" t="s">
        <v>136</v>
      </c>
    </row>
    <row r="264" s="2" customFormat="1" ht="24.15" customHeight="1">
      <c r="A264" s="38"/>
      <c r="B264" s="39"/>
      <c r="C264" s="218" t="s">
        <v>587</v>
      </c>
      <c r="D264" s="218" t="s">
        <v>139</v>
      </c>
      <c r="E264" s="219" t="s">
        <v>299</v>
      </c>
      <c r="F264" s="220" t="s">
        <v>300</v>
      </c>
      <c r="G264" s="221" t="s">
        <v>225</v>
      </c>
      <c r="H264" s="222">
        <v>40</v>
      </c>
      <c r="I264" s="223"/>
      <c r="J264" s="224">
        <f>ROUND(I264*H264,2)</f>
        <v>0</v>
      </c>
      <c r="K264" s="220" t="s">
        <v>1</v>
      </c>
      <c r="L264" s="44"/>
      <c r="M264" s="225" t="s">
        <v>1</v>
      </c>
      <c r="N264" s="226" t="s">
        <v>41</v>
      </c>
      <c r="O264" s="91"/>
      <c r="P264" s="227">
        <f>O264*H264</f>
        <v>0</v>
      </c>
      <c r="Q264" s="227">
        <v>0</v>
      </c>
      <c r="R264" s="227">
        <f>Q264*H264</f>
        <v>0</v>
      </c>
      <c r="S264" s="227">
        <v>0.024</v>
      </c>
      <c r="T264" s="228">
        <f>S264*H264</f>
        <v>0.95999999999999996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9" t="s">
        <v>226</v>
      </c>
      <c r="AT264" s="229" t="s">
        <v>139</v>
      </c>
      <c r="AU264" s="229" t="s">
        <v>145</v>
      </c>
      <c r="AY264" s="17" t="s">
        <v>136</v>
      </c>
      <c r="BE264" s="230">
        <f>IF(N264="základní",J264,0)</f>
        <v>0</v>
      </c>
      <c r="BF264" s="230">
        <f>IF(N264="snížená",J264,0)</f>
        <v>0</v>
      </c>
      <c r="BG264" s="230">
        <f>IF(N264="zákl. přenesená",J264,0)</f>
        <v>0</v>
      </c>
      <c r="BH264" s="230">
        <f>IF(N264="sníž. přenesená",J264,0)</f>
        <v>0</v>
      </c>
      <c r="BI264" s="230">
        <f>IF(N264="nulová",J264,0)</f>
        <v>0</v>
      </c>
      <c r="BJ264" s="17" t="s">
        <v>145</v>
      </c>
      <c r="BK264" s="230">
        <f>ROUND(I264*H264,2)</f>
        <v>0</v>
      </c>
      <c r="BL264" s="17" t="s">
        <v>226</v>
      </c>
      <c r="BM264" s="229" t="s">
        <v>588</v>
      </c>
    </row>
    <row r="265" s="14" customFormat="1">
      <c r="A265" s="14"/>
      <c r="B265" s="242"/>
      <c r="C265" s="243"/>
      <c r="D265" s="233" t="s">
        <v>147</v>
      </c>
      <c r="E265" s="244" t="s">
        <v>1</v>
      </c>
      <c r="F265" s="245" t="s">
        <v>589</v>
      </c>
      <c r="G265" s="243"/>
      <c r="H265" s="246">
        <v>40</v>
      </c>
      <c r="I265" s="247"/>
      <c r="J265" s="243"/>
      <c r="K265" s="243"/>
      <c r="L265" s="248"/>
      <c r="M265" s="249"/>
      <c r="N265" s="250"/>
      <c r="O265" s="250"/>
      <c r="P265" s="250"/>
      <c r="Q265" s="250"/>
      <c r="R265" s="250"/>
      <c r="S265" s="250"/>
      <c r="T265" s="251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2" t="s">
        <v>147</v>
      </c>
      <c r="AU265" s="252" t="s">
        <v>145</v>
      </c>
      <c r="AV265" s="14" t="s">
        <v>145</v>
      </c>
      <c r="AW265" s="14" t="s">
        <v>32</v>
      </c>
      <c r="AX265" s="14" t="s">
        <v>83</v>
      </c>
      <c r="AY265" s="252" t="s">
        <v>136</v>
      </c>
    </row>
    <row r="266" s="2" customFormat="1" ht="24.15" customHeight="1">
      <c r="A266" s="38"/>
      <c r="B266" s="39"/>
      <c r="C266" s="218" t="s">
        <v>590</v>
      </c>
      <c r="D266" s="218" t="s">
        <v>139</v>
      </c>
      <c r="E266" s="219" t="s">
        <v>304</v>
      </c>
      <c r="F266" s="220" t="s">
        <v>305</v>
      </c>
      <c r="G266" s="221" t="s">
        <v>225</v>
      </c>
      <c r="H266" s="222">
        <v>7</v>
      </c>
      <c r="I266" s="223"/>
      <c r="J266" s="224">
        <f>ROUND(I266*H266,2)</f>
        <v>0</v>
      </c>
      <c r="K266" s="220" t="s">
        <v>143</v>
      </c>
      <c r="L266" s="44"/>
      <c r="M266" s="225" t="s">
        <v>1</v>
      </c>
      <c r="N266" s="226" t="s">
        <v>41</v>
      </c>
      <c r="O266" s="91"/>
      <c r="P266" s="227">
        <f>O266*H266</f>
        <v>0</v>
      </c>
      <c r="Q266" s="227">
        <v>0</v>
      </c>
      <c r="R266" s="227">
        <f>Q266*H266</f>
        <v>0</v>
      </c>
      <c r="S266" s="227">
        <v>0.028000000000000001</v>
      </c>
      <c r="T266" s="228">
        <f>S266*H266</f>
        <v>0.19600000000000001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9" t="s">
        <v>226</v>
      </c>
      <c r="AT266" s="229" t="s">
        <v>139</v>
      </c>
      <c r="AU266" s="229" t="s">
        <v>145</v>
      </c>
      <c r="AY266" s="17" t="s">
        <v>136</v>
      </c>
      <c r="BE266" s="230">
        <f>IF(N266="základní",J266,0)</f>
        <v>0</v>
      </c>
      <c r="BF266" s="230">
        <f>IF(N266="snížená",J266,0)</f>
        <v>0</v>
      </c>
      <c r="BG266" s="230">
        <f>IF(N266="zákl. přenesená",J266,0)</f>
        <v>0</v>
      </c>
      <c r="BH266" s="230">
        <f>IF(N266="sníž. přenesená",J266,0)</f>
        <v>0</v>
      </c>
      <c r="BI266" s="230">
        <f>IF(N266="nulová",J266,0)</f>
        <v>0</v>
      </c>
      <c r="BJ266" s="17" t="s">
        <v>145</v>
      </c>
      <c r="BK266" s="230">
        <f>ROUND(I266*H266,2)</f>
        <v>0</v>
      </c>
      <c r="BL266" s="17" t="s">
        <v>226</v>
      </c>
      <c r="BM266" s="229" t="s">
        <v>591</v>
      </c>
    </row>
    <row r="267" s="14" customFormat="1">
      <c r="A267" s="14"/>
      <c r="B267" s="242"/>
      <c r="C267" s="243"/>
      <c r="D267" s="233" t="s">
        <v>147</v>
      </c>
      <c r="E267" s="244" t="s">
        <v>1</v>
      </c>
      <c r="F267" s="245" t="s">
        <v>592</v>
      </c>
      <c r="G267" s="243"/>
      <c r="H267" s="246">
        <v>7</v>
      </c>
      <c r="I267" s="247"/>
      <c r="J267" s="243"/>
      <c r="K267" s="243"/>
      <c r="L267" s="248"/>
      <c r="M267" s="249"/>
      <c r="N267" s="250"/>
      <c r="O267" s="250"/>
      <c r="P267" s="250"/>
      <c r="Q267" s="250"/>
      <c r="R267" s="250"/>
      <c r="S267" s="250"/>
      <c r="T267" s="251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2" t="s">
        <v>147</v>
      </c>
      <c r="AU267" s="252" t="s">
        <v>145</v>
      </c>
      <c r="AV267" s="14" t="s">
        <v>145</v>
      </c>
      <c r="AW267" s="14" t="s">
        <v>32</v>
      </c>
      <c r="AX267" s="14" t="s">
        <v>83</v>
      </c>
      <c r="AY267" s="252" t="s">
        <v>136</v>
      </c>
    </row>
    <row r="268" s="2" customFormat="1" ht="33" customHeight="1">
      <c r="A268" s="38"/>
      <c r="B268" s="39"/>
      <c r="C268" s="218" t="s">
        <v>593</v>
      </c>
      <c r="D268" s="218" t="s">
        <v>139</v>
      </c>
      <c r="E268" s="219" t="s">
        <v>310</v>
      </c>
      <c r="F268" s="220" t="s">
        <v>311</v>
      </c>
      <c r="G268" s="221" t="s">
        <v>197</v>
      </c>
      <c r="H268" s="222">
        <v>0.80700000000000005</v>
      </c>
      <c r="I268" s="223"/>
      <c r="J268" s="224">
        <f>ROUND(I268*H268,2)</f>
        <v>0</v>
      </c>
      <c r="K268" s="220" t="s">
        <v>143</v>
      </c>
      <c r="L268" s="44"/>
      <c r="M268" s="225" t="s">
        <v>1</v>
      </c>
      <c r="N268" s="226" t="s">
        <v>41</v>
      </c>
      <c r="O268" s="91"/>
      <c r="P268" s="227">
        <f>O268*H268</f>
        <v>0</v>
      </c>
      <c r="Q268" s="227">
        <v>0</v>
      </c>
      <c r="R268" s="227">
        <f>Q268*H268</f>
        <v>0</v>
      </c>
      <c r="S268" s="227">
        <v>0</v>
      </c>
      <c r="T268" s="228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9" t="s">
        <v>226</v>
      </c>
      <c r="AT268" s="229" t="s">
        <v>139</v>
      </c>
      <c r="AU268" s="229" t="s">
        <v>145</v>
      </c>
      <c r="AY268" s="17" t="s">
        <v>136</v>
      </c>
      <c r="BE268" s="230">
        <f>IF(N268="základní",J268,0)</f>
        <v>0</v>
      </c>
      <c r="BF268" s="230">
        <f>IF(N268="snížená",J268,0)</f>
        <v>0</v>
      </c>
      <c r="BG268" s="230">
        <f>IF(N268="zákl. přenesená",J268,0)</f>
        <v>0</v>
      </c>
      <c r="BH268" s="230">
        <f>IF(N268="sníž. přenesená",J268,0)</f>
        <v>0</v>
      </c>
      <c r="BI268" s="230">
        <f>IF(N268="nulová",J268,0)</f>
        <v>0</v>
      </c>
      <c r="BJ268" s="17" t="s">
        <v>145</v>
      </c>
      <c r="BK268" s="230">
        <f>ROUND(I268*H268,2)</f>
        <v>0</v>
      </c>
      <c r="BL268" s="17" t="s">
        <v>226</v>
      </c>
      <c r="BM268" s="229" t="s">
        <v>594</v>
      </c>
    </row>
    <row r="269" s="2" customFormat="1" ht="24.15" customHeight="1">
      <c r="A269" s="38"/>
      <c r="B269" s="39"/>
      <c r="C269" s="218" t="s">
        <v>595</v>
      </c>
      <c r="D269" s="218" t="s">
        <v>139</v>
      </c>
      <c r="E269" s="219" t="s">
        <v>314</v>
      </c>
      <c r="F269" s="220" t="s">
        <v>315</v>
      </c>
      <c r="G269" s="221" t="s">
        <v>197</v>
      </c>
      <c r="H269" s="222">
        <v>0.80700000000000005</v>
      </c>
      <c r="I269" s="223"/>
      <c r="J269" s="224">
        <f>ROUND(I269*H269,2)</f>
        <v>0</v>
      </c>
      <c r="K269" s="220" t="s">
        <v>143</v>
      </c>
      <c r="L269" s="44"/>
      <c r="M269" s="225" t="s">
        <v>1</v>
      </c>
      <c r="N269" s="226" t="s">
        <v>41</v>
      </c>
      <c r="O269" s="91"/>
      <c r="P269" s="227">
        <f>O269*H269</f>
        <v>0</v>
      </c>
      <c r="Q269" s="227">
        <v>0</v>
      </c>
      <c r="R269" s="227">
        <f>Q269*H269</f>
        <v>0</v>
      </c>
      <c r="S269" s="227">
        <v>0</v>
      </c>
      <c r="T269" s="228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9" t="s">
        <v>226</v>
      </c>
      <c r="AT269" s="229" t="s">
        <v>139</v>
      </c>
      <c r="AU269" s="229" t="s">
        <v>145</v>
      </c>
      <c r="AY269" s="17" t="s">
        <v>136</v>
      </c>
      <c r="BE269" s="230">
        <f>IF(N269="základní",J269,0)</f>
        <v>0</v>
      </c>
      <c r="BF269" s="230">
        <f>IF(N269="snížená",J269,0)</f>
        <v>0</v>
      </c>
      <c r="BG269" s="230">
        <f>IF(N269="zákl. přenesená",J269,0)</f>
        <v>0</v>
      </c>
      <c r="BH269" s="230">
        <f>IF(N269="sníž. přenesená",J269,0)</f>
        <v>0</v>
      </c>
      <c r="BI269" s="230">
        <f>IF(N269="nulová",J269,0)</f>
        <v>0</v>
      </c>
      <c r="BJ269" s="17" t="s">
        <v>145</v>
      </c>
      <c r="BK269" s="230">
        <f>ROUND(I269*H269,2)</f>
        <v>0</v>
      </c>
      <c r="BL269" s="17" t="s">
        <v>226</v>
      </c>
      <c r="BM269" s="229" t="s">
        <v>596</v>
      </c>
    </row>
    <row r="270" s="12" customFormat="1" ht="22.8" customHeight="1">
      <c r="A270" s="12"/>
      <c r="B270" s="202"/>
      <c r="C270" s="203"/>
      <c r="D270" s="204" t="s">
        <v>74</v>
      </c>
      <c r="E270" s="216" t="s">
        <v>597</v>
      </c>
      <c r="F270" s="216" t="s">
        <v>598</v>
      </c>
      <c r="G270" s="203"/>
      <c r="H270" s="203"/>
      <c r="I270" s="206"/>
      <c r="J270" s="217">
        <f>BK270</f>
        <v>0</v>
      </c>
      <c r="K270" s="203"/>
      <c r="L270" s="208"/>
      <c r="M270" s="209"/>
      <c r="N270" s="210"/>
      <c r="O270" s="210"/>
      <c r="P270" s="211">
        <f>SUM(P271:P294)</f>
        <v>0</v>
      </c>
      <c r="Q270" s="210"/>
      <c r="R270" s="211">
        <f>SUM(R271:R294)</f>
        <v>1.2889939999999998</v>
      </c>
      <c r="S270" s="210"/>
      <c r="T270" s="212">
        <f>SUM(T271:T294)</f>
        <v>0.39779999999999999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13" t="s">
        <v>145</v>
      </c>
      <c r="AT270" s="214" t="s">
        <v>74</v>
      </c>
      <c r="AU270" s="214" t="s">
        <v>83</v>
      </c>
      <c r="AY270" s="213" t="s">
        <v>136</v>
      </c>
      <c r="BK270" s="215">
        <f>SUM(BK271:BK294)</f>
        <v>0</v>
      </c>
    </row>
    <row r="271" s="2" customFormat="1" ht="21.75" customHeight="1">
      <c r="A271" s="38"/>
      <c r="B271" s="39"/>
      <c r="C271" s="218" t="s">
        <v>157</v>
      </c>
      <c r="D271" s="218" t="s">
        <v>139</v>
      </c>
      <c r="E271" s="219" t="s">
        <v>599</v>
      </c>
      <c r="F271" s="220" t="s">
        <v>600</v>
      </c>
      <c r="G271" s="221" t="s">
        <v>142</v>
      </c>
      <c r="H271" s="222">
        <v>130</v>
      </c>
      <c r="I271" s="223"/>
      <c r="J271" s="224">
        <f>ROUND(I271*H271,2)</f>
        <v>0</v>
      </c>
      <c r="K271" s="220" t="s">
        <v>143</v>
      </c>
      <c r="L271" s="44"/>
      <c r="M271" s="225" t="s">
        <v>1</v>
      </c>
      <c r="N271" s="226" t="s">
        <v>41</v>
      </c>
      <c r="O271" s="91"/>
      <c r="P271" s="227">
        <f>O271*H271</f>
        <v>0</v>
      </c>
      <c r="Q271" s="227">
        <v>0</v>
      </c>
      <c r="R271" s="227">
        <f>Q271*H271</f>
        <v>0</v>
      </c>
      <c r="S271" s="227">
        <v>0</v>
      </c>
      <c r="T271" s="228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9" t="s">
        <v>226</v>
      </c>
      <c r="AT271" s="229" t="s">
        <v>139</v>
      </c>
      <c r="AU271" s="229" t="s">
        <v>145</v>
      </c>
      <c r="AY271" s="17" t="s">
        <v>136</v>
      </c>
      <c r="BE271" s="230">
        <f>IF(N271="základní",J271,0)</f>
        <v>0</v>
      </c>
      <c r="BF271" s="230">
        <f>IF(N271="snížená",J271,0)</f>
        <v>0</v>
      </c>
      <c r="BG271" s="230">
        <f>IF(N271="zákl. přenesená",J271,0)</f>
        <v>0</v>
      </c>
      <c r="BH271" s="230">
        <f>IF(N271="sníž. přenesená",J271,0)</f>
        <v>0</v>
      </c>
      <c r="BI271" s="230">
        <f>IF(N271="nulová",J271,0)</f>
        <v>0</v>
      </c>
      <c r="BJ271" s="17" t="s">
        <v>145</v>
      </c>
      <c r="BK271" s="230">
        <f>ROUND(I271*H271,2)</f>
        <v>0</v>
      </c>
      <c r="BL271" s="17" t="s">
        <v>226</v>
      </c>
      <c r="BM271" s="229" t="s">
        <v>601</v>
      </c>
    </row>
    <row r="272" s="14" customFormat="1">
      <c r="A272" s="14"/>
      <c r="B272" s="242"/>
      <c r="C272" s="243"/>
      <c r="D272" s="233" t="s">
        <v>147</v>
      </c>
      <c r="E272" s="244" t="s">
        <v>1</v>
      </c>
      <c r="F272" s="245" t="s">
        <v>602</v>
      </c>
      <c r="G272" s="243"/>
      <c r="H272" s="246">
        <v>130</v>
      </c>
      <c r="I272" s="247"/>
      <c r="J272" s="243"/>
      <c r="K272" s="243"/>
      <c r="L272" s="248"/>
      <c r="M272" s="249"/>
      <c r="N272" s="250"/>
      <c r="O272" s="250"/>
      <c r="P272" s="250"/>
      <c r="Q272" s="250"/>
      <c r="R272" s="250"/>
      <c r="S272" s="250"/>
      <c r="T272" s="251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2" t="s">
        <v>147</v>
      </c>
      <c r="AU272" s="252" t="s">
        <v>145</v>
      </c>
      <c r="AV272" s="14" t="s">
        <v>145</v>
      </c>
      <c r="AW272" s="14" t="s">
        <v>32</v>
      </c>
      <c r="AX272" s="14" t="s">
        <v>83</v>
      </c>
      <c r="AY272" s="252" t="s">
        <v>136</v>
      </c>
    </row>
    <row r="273" s="2" customFormat="1" ht="16.5" customHeight="1">
      <c r="A273" s="38"/>
      <c r="B273" s="39"/>
      <c r="C273" s="218" t="s">
        <v>603</v>
      </c>
      <c r="D273" s="218" t="s">
        <v>139</v>
      </c>
      <c r="E273" s="219" t="s">
        <v>604</v>
      </c>
      <c r="F273" s="220" t="s">
        <v>605</v>
      </c>
      <c r="G273" s="221" t="s">
        <v>142</v>
      </c>
      <c r="H273" s="222">
        <v>130</v>
      </c>
      <c r="I273" s="223"/>
      <c r="J273" s="224">
        <f>ROUND(I273*H273,2)</f>
        <v>0</v>
      </c>
      <c r="K273" s="220" t="s">
        <v>143</v>
      </c>
      <c r="L273" s="44"/>
      <c r="M273" s="225" t="s">
        <v>1</v>
      </c>
      <c r="N273" s="226" t="s">
        <v>41</v>
      </c>
      <c r="O273" s="91"/>
      <c r="P273" s="227">
        <f>O273*H273</f>
        <v>0</v>
      </c>
      <c r="Q273" s="227">
        <v>0</v>
      </c>
      <c r="R273" s="227">
        <f>Q273*H273</f>
        <v>0</v>
      </c>
      <c r="S273" s="227">
        <v>0</v>
      </c>
      <c r="T273" s="228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9" t="s">
        <v>226</v>
      </c>
      <c r="AT273" s="229" t="s">
        <v>139</v>
      </c>
      <c r="AU273" s="229" t="s">
        <v>145</v>
      </c>
      <c r="AY273" s="17" t="s">
        <v>136</v>
      </c>
      <c r="BE273" s="230">
        <f>IF(N273="základní",J273,0)</f>
        <v>0</v>
      </c>
      <c r="BF273" s="230">
        <f>IF(N273="snížená",J273,0)</f>
        <v>0</v>
      </c>
      <c r="BG273" s="230">
        <f>IF(N273="zákl. přenesená",J273,0)</f>
        <v>0</v>
      </c>
      <c r="BH273" s="230">
        <f>IF(N273="sníž. přenesená",J273,0)</f>
        <v>0</v>
      </c>
      <c r="BI273" s="230">
        <f>IF(N273="nulová",J273,0)</f>
        <v>0</v>
      </c>
      <c r="BJ273" s="17" t="s">
        <v>145</v>
      </c>
      <c r="BK273" s="230">
        <f>ROUND(I273*H273,2)</f>
        <v>0</v>
      </c>
      <c r="BL273" s="17" t="s">
        <v>226</v>
      </c>
      <c r="BM273" s="229" t="s">
        <v>606</v>
      </c>
    </row>
    <row r="274" s="14" customFormat="1">
      <c r="A274" s="14"/>
      <c r="B274" s="242"/>
      <c r="C274" s="243"/>
      <c r="D274" s="233" t="s">
        <v>147</v>
      </c>
      <c r="E274" s="244" t="s">
        <v>1</v>
      </c>
      <c r="F274" s="245" t="s">
        <v>602</v>
      </c>
      <c r="G274" s="243"/>
      <c r="H274" s="246">
        <v>130</v>
      </c>
      <c r="I274" s="247"/>
      <c r="J274" s="243"/>
      <c r="K274" s="243"/>
      <c r="L274" s="248"/>
      <c r="M274" s="249"/>
      <c r="N274" s="250"/>
      <c r="O274" s="250"/>
      <c r="P274" s="250"/>
      <c r="Q274" s="250"/>
      <c r="R274" s="250"/>
      <c r="S274" s="250"/>
      <c r="T274" s="251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2" t="s">
        <v>147</v>
      </c>
      <c r="AU274" s="252" t="s">
        <v>145</v>
      </c>
      <c r="AV274" s="14" t="s">
        <v>145</v>
      </c>
      <c r="AW274" s="14" t="s">
        <v>32</v>
      </c>
      <c r="AX274" s="14" t="s">
        <v>83</v>
      </c>
      <c r="AY274" s="252" t="s">
        <v>136</v>
      </c>
    </row>
    <row r="275" s="2" customFormat="1" ht="24.15" customHeight="1">
      <c r="A275" s="38"/>
      <c r="B275" s="39"/>
      <c r="C275" s="218" t="s">
        <v>607</v>
      </c>
      <c r="D275" s="218" t="s">
        <v>139</v>
      </c>
      <c r="E275" s="219" t="s">
        <v>608</v>
      </c>
      <c r="F275" s="220" t="s">
        <v>609</v>
      </c>
      <c r="G275" s="221" t="s">
        <v>142</v>
      </c>
      <c r="H275" s="222">
        <v>130</v>
      </c>
      <c r="I275" s="223"/>
      <c r="J275" s="224">
        <f>ROUND(I275*H275,2)</f>
        <v>0</v>
      </c>
      <c r="K275" s="220" t="s">
        <v>143</v>
      </c>
      <c r="L275" s="44"/>
      <c r="M275" s="225" t="s">
        <v>1</v>
      </c>
      <c r="N275" s="226" t="s">
        <v>41</v>
      </c>
      <c r="O275" s="91"/>
      <c r="P275" s="227">
        <f>O275*H275</f>
        <v>0</v>
      </c>
      <c r="Q275" s="227">
        <v>3.0000000000000001E-05</v>
      </c>
      <c r="R275" s="227">
        <f>Q275*H275</f>
        <v>0.0039000000000000003</v>
      </c>
      <c r="S275" s="227">
        <v>0</v>
      </c>
      <c r="T275" s="228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9" t="s">
        <v>226</v>
      </c>
      <c r="AT275" s="229" t="s">
        <v>139</v>
      </c>
      <c r="AU275" s="229" t="s">
        <v>145</v>
      </c>
      <c r="AY275" s="17" t="s">
        <v>136</v>
      </c>
      <c r="BE275" s="230">
        <f>IF(N275="základní",J275,0)</f>
        <v>0</v>
      </c>
      <c r="BF275" s="230">
        <f>IF(N275="snížená",J275,0)</f>
        <v>0</v>
      </c>
      <c r="BG275" s="230">
        <f>IF(N275="zákl. přenesená",J275,0)</f>
        <v>0</v>
      </c>
      <c r="BH275" s="230">
        <f>IF(N275="sníž. přenesená",J275,0)</f>
        <v>0</v>
      </c>
      <c r="BI275" s="230">
        <f>IF(N275="nulová",J275,0)</f>
        <v>0</v>
      </c>
      <c r="BJ275" s="17" t="s">
        <v>145</v>
      </c>
      <c r="BK275" s="230">
        <f>ROUND(I275*H275,2)</f>
        <v>0</v>
      </c>
      <c r="BL275" s="17" t="s">
        <v>226</v>
      </c>
      <c r="BM275" s="229" t="s">
        <v>610</v>
      </c>
    </row>
    <row r="276" s="14" customFormat="1">
      <c r="A276" s="14"/>
      <c r="B276" s="242"/>
      <c r="C276" s="243"/>
      <c r="D276" s="233" t="s">
        <v>147</v>
      </c>
      <c r="E276" s="244" t="s">
        <v>1</v>
      </c>
      <c r="F276" s="245" t="s">
        <v>602</v>
      </c>
      <c r="G276" s="243"/>
      <c r="H276" s="246">
        <v>130</v>
      </c>
      <c r="I276" s="247"/>
      <c r="J276" s="243"/>
      <c r="K276" s="243"/>
      <c r="L276" s="248"/>
      <c r="M276" s="249"/>
      <c r="N276" s="250"/>
      <c r="O276" s="250"/>
      <c r="P276" s="250"/>
      <c r="Q276" s="250"/>
      <c r="R276" s="250"/>
      <c r="S276" s="250"/>
      <c r="T276" s="251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2" t="s">
        <v>147</v>
      </c>
      <c r="AU276" s="252" t="s">
        <v>145</v>
      </c>
      <c r="AV276" s="14" t="s">
        <v>145</v>
      </c>
      <c r="AW276" s="14" t="s">
        <v>32</v>
      </c>
      <c r="AX276" s="14" t="s">
        <v>83</v>
      </c>
      <c r="AY276" s="252" t="s">
        <v>136</v>
      </c>
    </row>
    <row r="277" s="2" customFormat="1" ht="33" customHeight="1">
      <c r="A277" s="38"/>
      <c r="B277" s="39"/>
      <c r="C277" s="218" t="s">
        <v>611</v>
      </c>
      <c r="D277" s="218" t="s">
        <v>139</v>
      </c>
      <c r="E277" s="219" t="s">
        <v>612</v>
      </c>
      <c r="F277" s="220" t="s">
        <v>613</v>
      </c>
      <c r="G277" s="221" t="s">
        <v>142</v>
      </c>
      <c r="H277" s="222">
        <v>130</v>
      </c>
      <c r="I277" s="223"/>
      <c r="J277" s="224">
        <f>ROUND(I277*H277,2)</f>
        <v>0</v>
      </c>
      <c r="K277" s="220" t="s">
        <v>143</v>
      </c>
      <c r="L277" s="44"/>
      <c r="M277" s="225" t="s">
        <v>1</v>
      </c>
      <c r="N277" s="226" t="s">
        <v>41</v>
      </c>
      <c r="O277" s="91"/>
      <c r="P277" s="227">
        <f>O277*H277</f>
        <v>0</v>
      </c>
      <c r="Q277" s="227">
        <v>0.0075799999999999999</v>
      </c>
      <c r="R277" s="227">
        <f>Q277*H277</f>
        <v>0.98539999999999994</v>
      </c>
      <c r="S277" s="227">
        <v>0</v>
      </c>
      <c r="T277" s="228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9" t="s">
        <v>226</v>
      </c>
      <c r="AT277" s="229" t="s">
        <v>139</v>
      </c>
      <c r="AU277" s="229" t="s">
        <v>145</v>
      </c>
      <c r="AY277" s="17" t="s">
        <v>136</v>
      </c>
      <c r="BE277" s="230">
        <f>IF(N277="základní",J277,0)</f>
        <v>0</v>
      </c>
      <c r="BF277" s="230">
        <f>IF(N277="snížená",J277,0)</f>
        <v>0</v>
      </c>
      <c r="BG277" s="230">
        <f>IF(N277="zákl. přenesená",J277,0)</f>
        <v>0</v>
      </c>
      <c r="BH277" s="230">
        <f>IF(N277="sníž. přenesená",J277,0)</f>
        <v>0</v>
      </c>
      <c r="BI277" s="230">
        <f>IF(N277="nulová",J277,0)</f>
        <v>0</v>
      </c>
      <c r="BJ277" s="17" t="s">
        <v>145</v>
      </c>
      <c r="BK277" s="230">
        <f>ROUND(I277*H277,2)</f>
        <v>0</v>
      </c>
      <c r="BL277" s="17" t="s">
        <v>226</v>
      </c>
      <c r="BM277" s="229" t="s">
        <v>614</v>
      </c>
    </row>
    <row r="278" s="14" customFormat="1">
      <c r="A278" s="14"/>
      <c r="B278" s="242"/>
      <c r="C278" s="243"/>
      <c r="D278" s="233" t="s">
        <v>147</v>
      </c>
      <c r="E278" s="244" t="s">
        <v>1</v>
      </c>
      <c r="F278" s="245" t="s">
        <v>602</v>
      </c>
      <c r="G278" s="243"/>
      <c r="H278" s="246">
        <v>130</v>
      </c>
      <c r="I278" s="247"/>
      <c r="J278" s="243"/>
      <c r="K278" s="243"/>
      <c r="L278" s="248"/>
      <c r="M278" s="249"/>
      <c r="N278" s="250"/>
      <c r="O278" s="250"/>
      <c r="P278" s="250"/>
      <c r="Q278" s="250"/>
      <c r="R278" s="250"/>
      <c r="S278" s="250"/>
      <c r="T278" s="251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2" t="s">
        <v>147</v>
      </c>
      <c r="AU278" s="252" t="s">
        <v>145</v>
      </c>
      <c r="AV278" s="14" t="s">
        <v>145</v>
      </c>
      <c r="AW278" s="14" t="s">
        <v>32</v>
      </c>
      <c r="AX278" s="14" t="s">
        <v>83</v>
      </c>
      <c r="AY278" s="252" t="s">
        <v>136</v>
      </c>
    </row>
    <row r="279" s="2" customFormat="1" ht="24.15" customHeight="1">
      <c r="A279" s="38"/>
      <c r="B279" s="39"/>
      <c r="C279" s="218" t="s">
        <v>615</v>
      </c>
      <c r="D279" s="218" t="s">
        <v>139</v>
      </c>
      <c r="E279" s="219" t="s">
        <v>616</v>
      </c>
      <c r="F279" s="220" t="s">
        <v>617</v>
      </c>
      <c r="G279" s="221" t="s">
        <v>142</v>
      </c>
      <c r="H279" s="222">
        <v>130</v>
      </c>
      <c r="I279" s="223"/>
      <c r="J279" s="224">
        <f>ROUND(I279*H279,2)</f>
        <v>0</v>
      </c>
      <c r="K279" s="220" t="s">
        <v>143</v>
      </c>
      <c r="L279" s="44"/>
      <c r="M279" s="225" t="s">
        <v>1</v>
      </c>
      <c r="N279" s="226" t="s">
        <v>41</v>
      </c>
      <c r="O279" s="91"/>
      <c r="P279" s="227">
        <f>O279*H279</f>
        <v>0</v>
      </c>
      <c r="Q279" s="227">
        <v>0</v>
      </c>
      <c r="R279" s="227">
        <f>Q279*H279</f>
        <v>0</v>
      </c>
      <c r="S279" s="227">
        <v>0.0030000000000000001</v>
      </c>
      <c r="T279" s="228">
        <f>S279*H279</f>
        <v>0.39000000000000001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9" t="s">
        <v>226</v>
      </c>
      <c r="AT279" s="229" t="s">
        <v>139</v>
      </c>
      <c r="AU279" s="229" t="s">
        <v>145</v>
      </c>
      <c r="AY279" s="17" t="s">
        <v>136</v>
      </c>
      <c r="BE279" s="230">
        <f>IF(N279="základní",J279,0)</f>
        <v>0</v>
      </c>
      <c r="BF279" s="230">
        <f>IF(N279="snížená",J279,0)</f>
        <v>0</v>
      </c>
      <c r="BG279" s="230">
        <f>IF(N279="zákl. přenesená",J279,0)</f>
        <v>0</v>
      </c>
      <c r="BH279" s="230">
        <f>IF(N279="sníž. přenesená",J279,0)</f>
        <v>0</v>
      </c>
      <c r="BI279" s="230">
        <f>IF(N279="nulová",J279,0)</f>
        <v>0</v>
      </c>
      <c r="BJ279" s="17" t="s">
        <v>145</v>
      </c>
      <c r="BK279" s="230">
        <f>ROUND(I279*H279,2)</f>
        <v>0</v>
      </c>
      <c r="BL279" s="17" t="s">
        <v>226</v>
      </c>
      <c r="BM279" s="229" t="s">
        <v>618</v>
      </c>
    </row>
    <row r="280" s="14" customFormat="1">
      <c r="A280" s="14"/>
      <c r="B280" s="242"/>
      <c r="C280" s="243"/>
      <c r="D280" s="233" t="s">
        <v>147</v>
      </c>
      <c r="E280" s="244" t="s">
        <v>1</v>
      </c>
      <c r="F280" s="245" t="s">
        <v>602</v>
      </c>
      <c r="G280" s="243"/>
      <c r="H280" s="246">
        <v>130</v>
      </c>
      <c r="I280" s="247"/>
      <c r="J280" s="243"/>
      <c r="K280" s="243"/>
      <c r="L280" s="248"/>
      <c r="M280" s="249"/>
      <c r="N280" s="250"/>
      <c r="O280" s="250"/>
      <c r="P280" s="250"/>
      <c r="Q280" s="250"/>
      <c r="R280" s="250"/>
      <c r="S280" s="250"/>
      <c r="T280" s="251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2" t="s">
        <v>147</v>
      </c>
      <c r="AU280" s="252" t="s">
        <v>145</v>
      </c>
      <c r="AV280" s="14" t="s">
        <v>145</v>
      </c>
      <c r="AW280" s="14" t="s">
        <v>32</v>
      </c>
      <c r="AX280" s="14" t="s">
        <v>83</v>
      </c>
      <c r="AY280" s="252" t="s">
        <v>136</v>
      </c>
    </row>
    <row r="281" s="2" customFormat="1" ht="16.5" customHeight="1">
      <c r="A281" s="38"/>
      <c r="B281" s="39"/>
      <c r="C281" s="218" t="s">
        <v>619</v>
      </c>
      <c r="D281" s="218" t="s">
        <v>139</v>
      </c>
      <c r="E281" s="219" t="s">
        <v>620</v>
      </c>
      <c r="F281" s="220" t="s">
        <v>621</v>
      </c>
      <c r="G281" s="221" t="s">
        <v>142</v>
      </c>
      <c r="H281" s="222">
        <v>78</v>
      </c>
      <c r="I281" s="223"/>
      <c r="J281" s="224">
        <f>ROUND(I281*H281,2)</f>
        <v>0</v>
      </c>
      <c r="K281" s="220" t="s">
        <v>143</v>
      </c>
      <c r="L281" s="44"/>
      <c r="M281" s="225" t="s">
        <v>1</v>
      </c>
      <c r="N281" s="226" t="s">
        <v>41</v>
      </c>
      <c r="O281" s="91"/>
      <c r="P281" s="227">
        <f>O281*H281</f>
        <v>0</v>
      </c>
      <c r="Q281" s="227">
        <v>0.00029999999999999997</v>
      </c>
      <c r="R281" s="227">
        <f>Q281*H281</f>
        <v>0.023399999999999997</v>
      </c>
      <c r="S281" s="227">
        <v>0</v>
      </c>
      <c r="T281" s="228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9" t="s">
        <v>226</v>
      </c>
      <c r="AT281" s="229" t="s">
        <v>139</v>
      </c>
      <c r="AU281" s="229" t="s">
        <v>145</v>
      </c>
      <c r="AY281" s="17" t="s">
        <v>136</v>
      </c>
      <c r="BE281" s="230">
        <f>IF(N281="základní",J281,0)</f>
        <v>0</v>
      </c>
      <c r="BF281" s="230">
        <f>IF(N281="snížená",J281,0)</f>
        <v>0</v>
      </c>
      <c r="BG281" s="230">
        <f>IF(N281="zákl. přenesená",J281,0)</f>
        <v>0</v>
      </c>
      <c r="BH281" s="230">
        <f>IF(N281="sníž. přenesená",J281,0)</f>
        <v>0</v>
      </c>
      <c r="BI281" s="230">
        <f>IF(N281="nulová",J281,0)</f>
        <v>0</v>
      </c>
      <c r="BJ281" s="17" t="s">
        <v>145</v>
      </c>
      <c r="BK281" s="230">
        <f>ROUND(I281*H281,2)</f>
        <v>0</v>
      </c>
      <c r="BL281" s="17" t="s">
        <v>226</v>
      </c>
      <c r="BM281" s="229" t="s">
        <v>622</v>
      </c>
    </row>
    <row r="282" s="14" customFormat="1">
      <c r="A282" s="14"/>
      <c r="B282" s="242"/>
      <c r="C282" s="243"/>
      <c r="D282" s="233" t="s">
        <v>147</v>
      </c>
      <c r="E282" s="244" t="s">
        <v>1</v>
      </c>
      <c r="F282" s="245" t="s">
        <v>623</v>
      </c>
      <c r="G282" s="243"/>
      <c r="H282" s="246">
        <v>78</v>
      </c>
      <c r="I282" s="247"/>
      <c r="J282" s="243"/>
      <c r="K282" s="243"/>
      <c r="L282" s="248"/>
      <c r="M282" s="249"/>
      <c r="N282" s="250"/>
      <c r="O282" s="250"/>
      <c r="P282" s="250"/>
      <c r="Q282" s="250"/>
      <c r="R282" s="250"/>
      <c r="S282" s="250"/>
      <c r="T282" s="251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2" t="s">
        <v>147</v>
      </c>
      <c r="AU282" s="252" t="s">
        <v>145</v>
      </c>
      <c r="AV282" s="14" t="s">
        <v>145</v>
      </c>
      <c r="AW282" s="14" t="s">
        <v>32</v>
      </c>
      <c r="AX282" s="14" t="s">
        <v>83</v>
      </c>
      <c r="AY282" s="252" t="s">
        <v>136</v>
      </c>
    </row>
    <row r="283" s="2" customFormat="1" ht="16.5" customHeight="1">
      <c r="A283" s="38"/>
      <c r="B283" s="39"/>
      <c r="C283" s="268" t="s">
        <v>624</v>
      </c>
      <c r="D283" s="268" t="s">
        <v>228</v>
      </c>
      <c r="E283" s="269" t="s">
        <v>625</v>
      </c>
      <c r="F283" s="270" t="s">
        <v>626</v>
      </c>
      <c r="G283" s="271" t="s">
        <v>142</v>
      </c>
      <c r="H283" s="272">
        <v>85.799999999999997</v>
      </c>
      <c r="I283" s="273"/>
      <c r="J283" s="274">
        <f>ROUND(I283*H283,2)</f>
        <v>0</v>
      </c>
      <c r="K283" s="270" t="s">
        <v>1</v>
      </c>
      <c r="L283" s="275"/>
      <c r="M283" s="276" t="s">
        <v>1</v>
      </c>
      <c r="N283" s="277" t="s">
        <v>41</v>
      </c>
      <c r="O283" s="91"/>
      <c r="P283" s="227">
        <f>O283*H283</f>
        <v>0</v>
      </c>
      <c r="Q283" s="227">
        <v>0.0032000000000000002</v>
      </c>
      <c r="R283" s="227">
        <f>Q283*H283</f>
        <v>0.27456000000000003</v>
      </c>
      <c r="S283" s="227">
        <v>0</v>
      </c>
      <c r="T283" s="228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9" t="s">
        <v>231</v>
      </c>
      <c r="AT283" s="229" t="s">
        <v>228</v>
      </c>
      <c r="AU283" s="229" t="s">
        <v>145</v>
      </c>
      <c r="AY283" s="17" t="s">
        <v>136</v>
      </c>
      <c r="BE283" s="230">
        <f>IF(N283="základní",J283,0)</f>
        <v>0</v>
      </c>
      <c r="BF283" s="230">
        <f>IF(N283="snížená",J283,0)</f>
        <v>0</v>
      </c>
      <c r="BG283" s="230">
        <f>IF(N283="zákl. přenesená",J283,0)</f>
        <v>0</v>
      </c>
      <c r="BH283" s="230">
        <f>IF(N283="sníž. přenesená",J283,0)</f>
        <v>0</v>
      </c>
      <c r="BI283" s="230">
        <f>IF(N283="nulová",J283,0)</f>
        <v>0</v>
      </c>
      <c r="BJ283" s="17" t="s">
        <v>145</v>
      </c>
      <c r="BK283" s="230">
        <f>ROUND(I283*H283,2)</f>
        <v>0</v>
      </c>
      <c r="BL283" s="17" t="s">
        <v>226</v>
      </c>
      <c r="BM283" s="229" t="s">
        <v>627</v>
      </c>
    </row>
    <row r="284" s="14" customFormat="1">
      <c r="A284" s="14"/>
      <c r="B284" s="242"/>
      <c r="C284" s="243"/>
      <c r="D284" s="233" t="s">
        <v>147</v>
      </c>
      <c r="E284" s="243"/>
      <c r="F284" s="245" t="s">
        <v>628</v>
      </c>
      <c r="G284" s="243"/>
      <c r="H284" s="246">
        <v>85.799999999999997</v>
      </c>
      <c r="I284" s="247"/>
      <c r="J284" s="243"/>
      <c r="K284" s="243"/>
      <c r="L284" s="248"/>
      <c r="M284" s="249"/>
      <c r="N284" s="250"/>
      <c r="O284" s="250"/>
      <c r="P284" s="250"/>
      <c r="Q284" s="250"/>
      <c r="R284" s="250"/>
      <c r="S284" s="250"/>
      <c r="T284" s="251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2" t="s">
        <v>147</v>
      </c>
      <c r="AU284" s="252" t="s">
        <v>145</v>
      </c>
      <c r="AV284" s="14" t="s">
        <v>145</v>
      </c>
      <c r="AW284" s="14" t="s">
        <v>4</v>
      </c>
      <c r="AX284" s="14" t="s">
        <v>83</v>
      </c>
      <c r="AY284" s="252" t="s">
        <v>136</v>
      </c>
    </row>
    <row r="285" s="2" customFormat="1" ht="21.75" customHeight="1">
      <c r="A285" s="38"/>
      <c r="B285" s="39"/>
      <c r="C285" s="218" t="s">
        <v>629</v>
      </c>
      <c r="D285" s="218" t="s">
        <v>139</v>
      </c>
      <c r="E285" s="219" t="s">
        <v>630</v>
      </c>
      <c r="F285" s="220" t="s">
        <v>631</v>
      </c>
      <c r="G285" s="221" t="s">
        <v>322</v>
      </c>
      <c r="H285" s="222">
        <v>26</v>
      </c>
      <c r="I285" s="223"/>
      <c r="J285" s="224">
        <f>ROUND(I285*H285,2)</f>
        <v>0</v>
      </c>
      <c r="K285" s="220" t="s">
        <v>143</v>
      </c>
      <c r="L285" s="44"/>
      <c r="M285" s="225" t="s">
        <v>1</v>
      </c>
      <c r="N285" s="226" t="s">
        <v>41</v>
      </c>
      <c r="O285" s="91"/>
      <c r="P285" s="227">
        <f>O285*H285</f>
        <v>0</v>
      </c>
      <c r="Q285" s="227">
        <v>0</v>
      </c>
      <c r="R285" s="227">
        <f>Q285*H285</f>
        <v>0</v>
      </c>
      <c r="S285" s="227">
        <v>0.00029999999999999997</v>
      </c>
      <c r="T285" s="228">
        <f>S285*H285</f>
        <v>0.0077999999999999996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9" t="s">
        <v>226</v>
      </c>
      <c r="AT285" s="229" t="s">
        <v>139</v>
      </c>
      <c r="AU285" s="229" t="s">
        <v>145</v>
      </c>
      <c r="AY285" s="17" t="s">
        <v>136</v>
      </c>
      <c r="BE285" s="230">
        <f>IF(N285="základní",J285,0)</f>
        <v>0</v>
      </c>
      <c r="BF285" s="230">
        <f>IF(N285="snížená",J285,0)</f>
        <v>0</v>
      </c>
      <c r="BG285" s="230">
        <f>IF(N285="zákl. přenesená",J285,0)</f>
        <v>0</v>
      </c>
      <c r="BH285" s="230">
        <f>IF(N285="sníž. přenesená",J285,0)</f>
        <v>0</v>
      </c>
      <c r="BI285" s="230">
        <f>IF(N285="nulová",J285,0)</f>
        <v>0</v>
      </c>
      <c r="BJ285" s="17" t="s">
        <v>145</v>
      </c>
      <c r="BK285" s="230">
        <f>ROUND(I285*H285,2)</f>
        <v>0</v>
      </c>
      <c r="BL285" s="17" t="s">
        <v>226</v>
      </c>
      <c r="BM285" s="229" t="s">
        <v>632</v>
      </c>
    </row>
    <row r="286" s="14" customFormat="1">
      <c r="A286" s="14"/>
      <c r="B286" s="242"/>
      <c r="C286" s="243"/>
      <c r="D286" s="233" t="s">
        <v>147</v>
      </c>
      <c r="E286" s="244" t="s">
        <v>1</v>
      </c>
      <c r="F286" s="245" t="s">
        <v>633</v>
      </c>
      <c r="G286" s="243"/>
      <c r="H286" s="246">
        <v>26</v>
      </c>
      <c r="I286" s="247"/>
      <c r="J286" s="243"/>
      <c r="K286" s="243"/>
      <c r="L286" s="248"/>
      <c r="M286" s="249"/>
      <c r="N286" s="250"/>
      <c r="O286" s="250"/>
      <c r="P286" s="250"/>
      <c r="Q286" s="250"/>
      <c r="R286" s="250"/>
      <c r="S286" s="250"/>
      <c r="T286" s="251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2" t="s">
        <v>147</v>
      </c>
      <c r="AU286" s="252" t="s">
        <v>145</v>
      </c>
      <c r="AV286" s="14" t="s">
        <v>145</v>
      </c>
      <c r="AW286" s="14" t="s">
        <v>32</v>
      </c>
      <c r="AX286" s="14" t="s">
        <v>83</v>
      </c>
      <c r="AY286" s="252" t="s">
        <v>136</v>
      </c>
    </row>
    <row r="287" s="2" customFormat="1" ht="16.5" customHeight="1">
      <c r="A287" s="38"/>
      <c r="B287" s="39"/>
      <c r="C287" s="218" t="s">
        <v>634</v>
      </c>
      <c r="D287" s="218" t="s">
        <v>139</v>
      </c>
      <c r="E287" s="219" t="s">
        <v>635</v>
      </c>
      <c r="F287" s="220" t="s">
        <v>636</v>
      </c>
      <c r="G287" s="221" t="s">
        <v>322</v>
      </c>
      <c r="H287" s="222">
        <v>10</v>
      </c>
      <c r="I287" s="223"/>
      <c r="J287" s="224">
        <f>ROUND(I287*H287,2)</f>
        <v>0</v>
      </c>
      <c r="K287" s="220" t="s">
        <v>143</v>
      </c>
      <c r="L287" s="44"/>
      <c r="M287" s="225" t="s">
        <v>1</v>
      </c>
      <c r="N287" s="226" t="s">
        <v>41</v>
      </c>
      <c r="O287" s="91"/>
      <c r="P287" s="227">
        <f>O287*H287</f>
        <v>0</v>
      </c>
      <c r="Q287" s="227">
        <v>0</v>
      </c>
      <c r="R287" s="227">
        <f>Q287*H287</f>
        <v>0</v>
      </c>
      <c r="S287" s="227">
        <v>0</v>
      </c>
      <c r="T287" s="228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9" t="s">
        <v>226</v>
      </c>
      <c r="AT287" s="229" t="s">
        <v>139</v>
      </c>
      <c r="AU287" s="229" t="s">
        <v>145</v>
      </c>
      <c r="AY287" s="17" t="s">
        <v>136</v>
      </c>
      <c r="BE287" s="230">
        <f>IF(N287="základní",J287,0)</f>
        <v>0</v>
      </c>
      <c r="BF287" s="230">
        <f>IF(N287="snížená",J287,0)</f>
        <v>0</v>
      </c>
      <c r="BG287" s="230">
        <f>IF(N287="zákl. přenesená",J287,0)</f>
        <v>0</v>
      </c>
      <c r="BH287" s="230">
        <f>IF(N287="sníž. přenesená",J287,0)</f>
        <v>0</v>
      </c>
      <c r="BI287" s="230">
        <f>IF(N287="nulová",J287,0)</f>
        <v>0</v>
      </c>
      <c r="BJ287" s="17" t="s">
        <v>145</v>
      </c>
      <c r="BK287" s="230">
        <f>ROUND(I287*H287,2)</f>
        <v>0</v>
      </c>
      <c r="BL287" s="17" t="s">
        <v>226</v>
      </c>
      <c r="BM287" s="229" t="s">
        <v>637</v>
      </c>
    </row>
    <row r="288" s="14" customFormat="1">
      <c r="A288" s="14"/>
      <c r="B288" s="242"/>
      <c r="C288" s="243"/>
      <c r="D288" s="233" t="s">
        <v>147</v>
      </c>
      <c r="E288" s="244" t="s">
        <v>1</v>
      </c>
      <c r="F288" s="245" t="s">
        <v>638</v>
      </c>
      <c r="G288" s="243"/>
      <c r="H288" s="246">
        <v>31.199999999999999</v>
      </c>
      <c r="I288" s="247"/>
      <c r="J288" s="243"/>
      <c r="K288" s="243"/>
      <c r="L288" s="248"/>
      <c r="M288" s="249"/>
      <c r="N288" s="250"/>
      <c r="O288" s="250"/>
      <c r="P288" s="250"/>
      <c r="Q288" s="250"/>
      <c r="R288" s="250"/>
      <c r="S288" s="250"/>
      <c r="T288" s="251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2" t="s">
        <v>147</v>
      </c>
      <c r="AU288" s="252" t="s">
        <v>145</v>
      </c>
      <c r="AV288" s="14" t="s">
        <v>145</v>
      </c>
      <c r="AW288" s="14" t="s">
        <v>32</v>
      </c>
      <c r="AX288" s="14" t="s">
        <v>75</v>
      </c>
      <c r="AY288" s="252" t="s">
        <v>136</v>
      </c>
    </row>
    <row r="289" s="13" customFormat="1">
      <c r="A289" s="13"/>
      <c r="B289" s="231"/>
      <c r="C289" s="232"/>
      <c r="D289" s="233" t="s">
        <v>147</v>
      </c>
      <c r="E289" s="234" t="s">
        <v>1</v>
      </c>
      <c r="F289" s="235" t="s">
        <v>639</v>
      </c>
      <c r="G289" s="232"/>
      <c r="H289" s="234" t="s">
        <v>1</v>
      </c>
      <c r="I289" s="236"/>
      <c r="J289" s="232"/>
      <c r="K289" s="232"/>
      <c r="L289" s="237"/>
      <c r="M289" s="238"/>
      <c r="N289" s="239"/>
      <c r="O289" s="239"/>
      <c r="P289" s="239"/>
      <c r="Q289" s="239"/>
      <c r="R289" s="239"/>
      <c r="S289" s="239"/>
      <c r="T289" s="240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1" t="s">
        <v>147</v>
      </c>
      <c r="AU289" s="241" t="s">
        <v>145</v>
      </c>
      <c r="AV289" s="13" t="s">
        <v>83</v>
      </c>
      <c r="AW289" s="13" t="s">
        <v>32</v>
      </c>
      <c r="AX289" s="13" t="s">
        <v>75</v>
      </c>
      <c r="AY289" s="241" t="s">
        <v>136</v>
      </c>
    </row>
    <row r="290" s="14" customFormat="1">
      <c r="A290" s="14"/>
      <c r="B290" s="242"/>
      <c r="C290" s="243"/>
      <c r="D290" s="233" t="s">
        <v>147</v>
      </c>
      <c r="E290" s="244" t="s">
        <v>1</v>
      </c>
      <c r="F290" s="245" t="s">
        <v>194</v>
      </c>
      <c r="G290" s="243"/>
      <c r="H290" s="246">
        <v>10</v>
      </c>
      <c r="I290" s="247"/>
      <c r="J290" s="243"/>
      <c r="K290" s="243"/>
      <c r="L290" s="248"/>
      <c r="M290" s="249"/>
      <c r="N290" s="250"/>
      <c r="O290" s="250"/>
      <c r="P290" s="250"/>
      <c r="Q290" s="250"/>
      <c r="R290" s="250"/>
      <c r="S290" s="250"/>
      <c r="T290" s="251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2" t="s">
        <v>147</v>
      </c>
      <c r="AU290" s="252" t="s">
        <v>145</v>
      </c>
      <c r="AV290" s="14" t="s">
        <v>145</v>
      </c>
      <c r="AW290" s="14" t="s">
        <v>32</v>
      </c>
      <c r="AX290" s="14" t="s">
        <v>83</v>
      </c>
      <c r="AY290" s="252" t="s">
        <v>136</v>
      </c>
    </row>
    <row r="291" s="2" customFormat="1" ht="16.5" customHeight="1">
      <c r="A291" s="38"/>
      <c r="B291" s="39"/>
      <c r="C291" s="268" t="s">
        <v>640</v>
      </c>
      <c r="D291" s="268" t="s">
        <v>228</v>
      </c>
      <c r="E291" s="269" t="s">
        <v>641</v>
      </c>
      <c r="F291" s="270" t="s">
        <v>642</v>
      </c>
      <c r="G291" s="271" t="s">
        <v>322</v>
      </c>
      <c r="H291" s="272">
        <v>10.199999999999999</v>
      </c>
      <c r="I291" s="273"/>
      <c r="J291" s="274">
        <f>ROUND(I291*H291,2)</f>
        <v>0</v>
      </c>
      <c r="K291" s="270" t="s">
        <v>143</v>
      </c>
      <c r="L291" s="275"/>
      <c r="M291" s="276" t="s">
        <v>1</v>
      </c>
      <c r="N291" s="277" t="s">
        <v>41</v>
      </c>
      <c r="O291" s="91"/>
      <c r="P291" s="227">
        <f>O291*H291</f>
        <v>0</v>
      </c>
      <c r="Q291" s="227">
        <v>0.00017000000000000001</v>
      </c>
      <c r="R291" s="227">
        <f>Q291*H291</f>
        <v>0.0017340000000000001</v>
      </c>
      <c r="S291" s="227">
        <v>0</v>
      </c>
      <c r="T291" s="228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9" t="s">
        <v>231</v>
      </c>
      <c r="AT291" s="229" t="s">
        <v>228</v>
      </c>
      <c r="AU291" s="229" t="s">
        <v>145</v>
      </c>
      <c r="AY291" s="17" t="s">
        <v>136</v>
      </c>
      <c r="BE291" s="230">
        <f>IF(N291="základní",J291,0)</f>
        <v>0</v>
      </c>
      <c r="BF291" s="230">
        <f>IF(N291="snížená",J291,0)</f>
        <v>0</v>
      </c>
      <c r="BG291" s="230">
        <f>IF(N291="zákl. přenesená",J291,0)</f>
        <v>0</v>
      </c>
      <c r="BH291" s="230">
        <f>IF(N291="sníž. přenesená",J291,0)</f>
        <v>0</v>
      </c>
      <c r="BI291" s="230">
        <f>IF(N291="nulová",J291,0)</f>
        <v>0</v>
      </c>
      <c r="BJ291" s="17" t="s">
        <v>145</v>
      </c>
      <c r="BK291" s="230">
        <f>ROUND(I291*H291,2)</f>
        <v>0</v>
      </c>
      <c r="BL291" s="17" t="s">
        <v>226</v>
      </c>
      <c r="BM291" s="229" t="s">
        <v>643</v>
      </c>
    </row>
    <row r="292" s="14" customFormat="1">
      <c r="A292" s="14"/>
      <c r="B292" s="242"/>
      <c r="C292" s="243"/>
      <c r="D292" s="233" t="s">
        <v>147</v>
      </c>
      <c r="E292" s="243"/>
      <c r="F292" s="245" t="s">
        <v>644</v>
      </c>
      <c r="G292" s="243"/>
      <c r="H292" s="246">
        <v>10.199999999999999</v>
      </c>
      <c r="I292" s="247"/>
      <c r="J292" s="243"/>
      <c r="K292" s="243"/>
      <c r="L292" s="248"/>
      <c r="M292" s="249"/>
      <c r="N292" s="250"/>
      <c r="O292" s="250"/>
      <c r="P292" s="250"/>
      <c r="Q292" s="250"/>
      <c r="R292" s="250"/>
      <c r="S292" s="250"/>
      <c r="T292" s="251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2" t="s">
        <v>147</v>
      </c>
      <c r="AU292" s="252" t="s">
        <v>145</v>
      </c>
      <c r="AV292" s="14" t="s">
        <v>145</v>
      </c>
      <c r="AW292" s="14" t="s">
        <v>4</v>
      </c>
      <c r="AX292" s="14" t="s">
        <v>83</v>
      </c>
      <c r="AY292" s="252" t="s">
        <v>136</v>
      </c>
    </row>
    <row r="293" s="2" customFormat="1" ht="33" customHeight="1">
      <c r="A293" s="38"/>
      <c r="B293" s="39"/>
      <c r="C293" s="218" t="s">
        <v>645</v>
      </c>
      <c r="D293" s="218" t="s">
        <v>139</v>
      </c>
      <c r="E293" s="219" t="s">
        <v>646</v>
      </c>
      <c r="F293" s="220" t="s">
        <v>647</v>
      </c>
      <c r="G293" s="221" t="s">
        <v>197</v>
      </c>
      <c r="H293" s="222">
        <v>1.2889999999999999</v>
      </c>
      <c r="I293" s="223"/>
      <c r="J293" s="224">
        <f>ROUND(I293*H293,2)</f>
        <v>0</v>
      </c>
      <c r="K293" s="220" t="s">
        <v>143</v>
      </c>
      <c r="L293" s="44"/>
      <c r="M293" s="225" t="s">
        <v>1</v>
      </c>
      <c r="N293" s="226" t="s">
        <v>41</v>
      </c>
      <c r="O293" s="91"/>
      <c r="P293" s="227">
        <f>O293*H293</f>
        <v>0</v>
      </c>
      <c r="Q293" s="227">
        <v>0</v>
      </c>
      <c r="R293" s="227">
        <f>Q293*H293</f>
        <v>0</v>
      </c>
      <c r="S293" s="227">
        <v>0</v>
      </c>
      <c r="T293" s="228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9" t="s">
        <v>226</v>
      </c>
      <c r="AT293" s="229" t="s">
        <v>139</v>
      </c>
      <c r="AU293" s="229" t="s">
        <v>145</v>
      </c>
      <c r="AY293" s="17" t="s">
        <v>136</v>
      </c>
      <c r="BE293" s="230">
        <f>IF(N293="základní",J293,0)</f>
        <v>0</v>
      </c>
      <c r="BF293" s="230">
        <f>IF(N293="snížená",J293,0)</f>
        <v>0</v>
      </c>
      <c r="BG293" s="230">
        <f>IF(N293="zákl. přenesená",J293,0)</f>
        <v>0</v>
      </c>
      <c r="BH293" s="230">
        <f>IF(N293="sníž. přenesená",J293,0)</f>
        <v>0</v>
      </c>
      <c r="BI293" s="230">
        <f>IF(N293="nulová",J293,0)</f>
        <v>0</v>
      </c>
      <c r="BJ293" s="17" t="s">
        <v>145</v>
      </c>
      <c r="BK293" s="230">
        <f>ROUND(I293*H293,2)</f>
        <v>0</v>
      </c>
      <c r="BL293" s="17" t="s">
        <v>226</v>
      </c>
      <c r="BM293" s="229" t="s">
        <v>648</v>
      </c>
    </row>
    <row r="294" s="2" customFormat="1" ht="24.15" customHeight="1">
      <c r="A294" s="38"/>
      <c r="B294" s="39"/>
      <c r="C294" s="218" t="s">
        <v>649</v>
      </c>
      <c r="D294" s="218" t="s">
        <v>139</v>
      </c>
      <c r="E294" s="219" t="s">
        <v>650</v>
      </c>
      <c r="F294" s="220" t="s">
        <v>651</v>
      </c>
      <c r="G294" s="221" t="s">
        <v>197</v>
      </c>
      <c r="H294" s="222">
        <v>1.2889999999999999</v>
      </c>
      <c r="I294" s="223"/>
      <c r="J294" s="224">
        <f>ROUND(I294*H294,2)</f>
        <v>0</v>
      </c>
      <c r="K294" s="220" t="s">
        <v>143</v>
      </c>
      <c r="L294" s="44"/>
      <c r="M294" s="225" t="s">
        <v>1</v>
      </c>
      <c r="N294" s="226" t="s">
        <v>41</v>
      </c>
      <c r="O294" s="91"/>
      <c r="P294" s="227">
        <f>O294*H294</f>
        <v>0</v>
      </c>
      <c r="Q294" s="227">
        <v>0</v>
      </c>
      <c r="R294" s="227">
        <f>Q294*H294</f>
        <v>0</v>
      </c>
      <c r="S294" s="227">
        <v>0</v>
      </c>
      <c r="T294" s="228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9" t="s">
        <v>226</v>
      </c>
      <c r="AT294" s="229" t="s">
        <v>139</v>
      </c>
      <c r="AU294" s="229" t="s">
        <v>145</v>
      </c>
      <c r="AY294" s="17" t="s">
        <v>136</v>
      </c>
      <c r="BE294" s="230">
        <f>IF(N294="základní",J294,0)</f>
        <v>0</v>
      </c>
      <c r="BF294" s="230">
        <f>IF(N294="snížená",J294,0)</f>
        <v>0</v>
      </c>
      <c r="BG294" s="230">
        <f>IF(N294="zákl. přenesená",J294,0)</f>
        <v>0</v>
      </c>
      <c r="BH294" s="230">
        <f>IF(N294="sníž. přenesená",J294,0)</f>
        <v>0</v>
      </c>
      <c r="BI294" s="230">
        <f>IF(N294="nulová",J294,0)</f>
        <v>0</v>
      </c>
      <c r="BJ294" s="17" t="s">
        <v>145</v>
      </c>
      <c r="BK294" s="230">
        <f>ROUND(I294*H294,2)</f>
        <v>0</v>
      </c>
      <c r="BL294" s="17" t="s">
        <v>226</v>
      </c>
      <c r="BM294" s="229" t="s">
        <v>652</v>
      </c>
    </row>
    <row r="295" s="12" customFormat="1" ht="22.8" customHeight="1">
      <c r="A295" s="12"/>
      <c r="B295" s="202"/>
      <c r="C295" s="203"/>
      <c r="D295" s="204" t="s">
        <v>74</v>
      </c>
      <c r="E295" s="216" t="s">
        <v>653</v>
      </c>
      <c r="F295" s="216" t="s">
        <v>654</v>
      </c>
      <c r="G295" s="203"/>
      <c r="H295" s="203"/>
      <c r="I295" s="206"/>
      <c r="J295" s="217">
        <f>BK295</f>
        <v>0</v>
      </c>
      <c r="K295" s="203"/>
      <c r="L295" s="208"/>
      <c r="M295" s="209"/>
      <c r="N295" s="210"/>
      <c r="O295" s="210"/>
      <c r="P295" s="211">
        <f>SUM(P296:P319)</f>
        <v>0</v>
      </c>
      <c r="Q295" s="210"/>
      <c r="R295" s="211">
        <f>SUM(R296:R319)</f>
        <v>0.049422100000000004</v>
      </c>
      <c r="S295" s="210"/>
      <c r="T295" s="212">
        <f>SUM(T296:T319)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13" t="s">
        <v>145</v>
      </c>
      <c r="AT295" s="214" t="s">
        <v>74</v>
      </c>
      <c r="AU295" s="214" t="s">
        <v>83</v>
      </c>
      <c r="AY295" s="213" t="s">
        <v>136</v>
      </c>
      <c r="BK295" s="215">
        <f>SUM(BK296:BK319)</f>
        <v>0</v>
      </c>
    </row>
    <row r="296" s="2" customFormat="1" ht="24.15" customHeight="1">
      <c r="A296" s="38"/>
      <c r="B296" s="39"/>
      <c r="C296" s="218" t="s">
        <v>655</v>
      </c>
      <c r="D296" s="218" t="s">
        <v>139</v>
      </c>
      <c r="E296" s="219" t="s">
        <v>656</v>
      </c>
      <c r="F296" s="220" t="s">
        <v>657</v>
      </c>
      <c r="G296" s="221" t="s">
        <v>142</v>
      </c>
      <c r="H296" s="222">
        <v>125.84</v>
      </c>
      <c r="I296" s="223"/>
      <c r="J296" s="224">
        <f>ROUND(I296*H296,2)</f>
        <v>0</v>
      </c>
      <c r="K296" s="220" t="s">
        <v>143</v>
      </c>
      <c r="L296" s="44"/>
      <c r="M296" s="225" t="s">
        <v>1</v>
      </c>
      <c r="N296" s="226" t="s">
        <v>41</v>
      </c>
      <c r="O296" s="91"/>
      <c r="P296" s="227">
        <f>O296*H296</f>
        <v>0</v>
      </c>
      <c r="Q296" s="227">
        <v>0</v>
      </c>
      <c r="R296" s="227">
        <f>Q296*H296</f>
        <v>0</v>
      </c>
      <c r="S296" s="227">
        <v>0</v>
      </c>
      <c r="T296" s="228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9" t="s">
        <v>226</v>
      </c>
      <c r="AT296" s="229" t="s">
        <v>139</v>
      </c>
      <c r="AU296" s="229" t="s">
        <v>145</v>
      </c>
      <c r="AY296" s="17" t="s">
        <v>136</v>
      </c>
      <c r="BE296" s="230">
        <f>IF(N296="základní",J296,0)</f>
        <v>0</v>
      </c>
      <c r="BF296" s="230">
        <f>IF(N296="snížená",J296,0)</f>
        <v>0</v>
      </c>
      <c r="BG296" s="230">
        <f>IF(N296="zákl. přenesená",J296,0)</f>
        <v>0</v>
      </c>
      <c r="BH296" s="230">
        <f>IF(N296="sníž. přenesená",J296,0)</f>
        <v>0</v>
      </c>
      <c r="BI296" s="230">
        <f>IF(N296="nulová",J296,0)</f>
        <v>0</v>
      </c>
      <c r="BJ296" s="17" t="s">
        <v>145</v>
      </c>
      <c r="BK296" s="230">
        <f>ROUND(I296*H296,2)</f>
        <v>0</v>
      </c>
      <c r="BL296" s="17" t="s">
        <v>226</v>
      </c>
      <c r="BM296" s="229" t="s">
        <v>658</v>
      </c>
    </row>
    <row r="297" s="13" customFormat="1">
      <c r="A297" s="13"/>
      <c r="B297" s="231"/>
      <c r="C297" s="232"/>
      <c r="D297" s="233" t="s">
        <v>147</v>
      </c>
      <c r="E297" s="234" t="s">
        <v>1</v>
      </c>
      <c r="F297" s="235" t="s">
        <v>659</v>
      </c>
      <c r="G297" s="232"/>
      <c r="H297" s="234" t="s">
        <v>1</v>
      </c>
      <c r="I297" s="236"/>
      <c r="J297" s="232"/>
      <c r="K297" s="232"/>
      <c r="L297" s="237"/>
      <c r="M297" s="238"/>
      <c r="N297" s="239"/>
      <c r="O297" s="239"/>
      <c r="P297" s="239"/>
      <c r="Q297" s="239"/>
      <c r="R297" s="239"/>
      <c r="S297" s="239"/>
      <c r="T297" s="240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1" t="s">
        <v>147</v>
      </c>
      <c r="AU297" s="241" t="s">
        <v>145</v>
      </c>
      <c r="AV297" s="13" t="s">
        <v>83</v>
      </c>
      <c r="AW297" s="13" t="s">
        <v>32</v>
      </c>
      <c r="AX297" s="13" t="s">
        <v>75</v>
      </c>
      <c r="AY297" s="241" t="s">
        <v>136</v>
      </c>
    </row>
    <row r="298" s="14" customFormat="1">
      <c r="A298" s="14"/>
      <c r="B298" s="242"/>
      <c r="C298" s="243"/>
      <c r="D298" s="233" t="s">
        <v>147</v>
      </c>
      <c r="E298" s="244" t="s">
        <v>1</v>
      </c>
      <c r="F298" s="245" t="s">
        <v>660</v>
      </c>
      <c r="G298" s="243"/>
      <c r="H298" s="246">
        <v>125.84</v>
      </c>
      <c r="I298" s="247"/>
      <c r="J298" s="243"/>
      <c r="K298" s="243"/>
      <c r="L298" s="248"/>
      <c r="M298" s="249"/>
      <c r="N298" s="250"/>
      <c r="O298" s="250"/>
      <c r="P298" s="250"/>
      <c r="Q298" s="250"/>
      <c r="R298" s="250"/>
      <c r="S298" s="250"/>
      <c r="T298" s="251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2" t="s">
        <v>147</v>
      </c>
      <c r="AU298" s="252" t="s">
        <v>145</v>
      </c>
      <c r="AV298" s="14" t="s">
        <v>145</v>
      </c>
      <c r="AW298" s="14" t="s">
        <v>32</v>
      </c>
      <c r="AX298" s="14" t="s">
        <v>83</v>
      </c>
      <c r="AY298" s="252" t="s">
        <v>136</v>
      </c>
    </row>
    <row r="299" s="2" customFormat="1" ht="24.15" customHeight="1">
      <c r="A299" s="38"/>
      <c r="B299" s="39"/>
      <c r="C299" s="218" t="s">
        <v>661</v>
      </c>
      <c r="D299" s="218" t="s">
        <v>139</v>
      </c>
      <c r="E299" s="219" t="s">
        <v>662</v>
      </c>
      <c r="F299" s="220" t="s">
        <v>663</v>
      </c>
      <c r="G299" s="221" t="s">
        <v>142</v>
      </c>
      <c r="H299" s="222">
        <v>125.84</v>
      </c>
      <c r="I299" s="223"/>
      <c r="J299" s="224">
        <f>ROUND(I299*H299,2)</f>
        <v>0</v>
      </c>
      <c r="K299" s="220" t="s">
        <v>143</v>
      </c>
      <c r="L299" s="44"/>
      <c r="M299" s="225" t="s">
        <v>1</v>
      </c>
      <c r="N299" s="226" t="s">
        <v>41</v>
      </c>
      <c r="O299" s="91"/>
      <c r="P299" s="227">
        <f>O299*H299</f>
        <v>0</v>
      </c>
      <c r="Q299" s="227">
        <v>0.00017000000000000001</v>
      </c>
      <c r="R299" s="227">
        <f>Q299*H299</f>
        <v>0.021392800000000003</v>
      </c>
      <c r="S299" s="227">
        <v>0</v>
      </c>
      <c r="T299" s="228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9" t="s">
        <v>226</v>
      </c>
      <c r="AT299" s="229" t="s">
        <v>139</v>
      </c>
      <c r="AU299" s="229" t="s">
        <v>145</v>
      </c>
      <c r="AY299" s="17" t="s">
        <v>136</v>
      </c>
      <c r="BE299" s="230">
        <f>IF(N299="základní",J299,0)</f>
        <v>0</v>
      </c>
      <c r="BF299" s="230">
        <f>IF(N299="snížená",J299,0)</f>
        <v>0</v>
      </c>
      <c r="BG299" s="230">
        <f>IF(N299="zákl. přenesená",J299,0)</f>
        <v>0</v>
      </c>
      <c r="BH299" s="230">
        <f>IF(N299="sníž. přenesená",J299,0)</f>
        <v>0</v>
      </c>
      <c r="BI299" s="230">
        <f>IF(N299="nulová",J299,0)</f>
        <v>0</v>
      </c>
      <c r="BJ299" s="17" t="s">
        <v>145</v>
      </c>
      <c r="BK299" s="230">
        <f>ROUND(I299*H299,2)</f>
        <v>0</v>
      </c>
      <c r="BL299" s="17" t="s">
        <v>226</v>
      </c>
      <c r="BM299" s="229" t="s">
        <v>664</v>
      </c>
    </row>
    <row r="300" s="13" customFormat="1">
      <c r="A300" s="13"/>
      <c r="B300" s="231"/>
      <c r="C300" s="232"/>
      <c r="D300" s="233" t="s">
        <v>147</v>
      </c>
      <c r="E300" s="234" t="s">
        <v>1</v>
      </c>
      <c r="F300" s="235" t="s">
        <v>659</v>
      </c>
      <c r="G300" s="232"/>
      <c r="H300" s="234" t="s">
        <v>1</v>
      </c>
      <c r="I300" s="236"/>
      <c r="J300" s="232"/>
      <c r="K300" s="232"/>
      <c r="L300" s="237"/>
      <c r="M300" s="238"/>
      <c r="N300" s="239"/>
      <c r="O300" s="239"/>
      <c r="P300" s="239"/>
      <c r="Q300" s="239"/>
      <c r="R300" s="239"/>
      <c r="S300" s="239"/>
      <c r="T300" s="240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1" t="s">
        <v>147</v>
      </c>
      <c r="AU300" s="241" t="s">
        <v>145</v>
      </c>
      <c r="AV300" s="13" t="s">
        <v>83</v>
      </c>
      <c r="AW300" s="13" t="s">
        <v>32</v>
      </c>
      <c r="AX300" s="13" t="s">
        <v>75</v>
      </c>
      <c r="AY300" s="241" t="s">
        <v>136</v>
      </c>
    </row>
    <row r="301" s="14" customFormat="1">
      <c r="A301" s="14"/>
      <c r="B301" s="242"/>
      <c r="C301" s="243"/>
      <c r="D301" s="233" t="s">
        <v>147</v>
      </c>
      <c r="E301" s="244" t="s">
        <v>1</v>
      </c>
      <c r="F301" s="245" t="s">
        <v>660</v>
      </c>
      <c r="G301" s="243"/>
      <c r="H301" s="246">
        <v>125.84</v>
      </c>
      <c r="I301" s="247"/>
      <c r="J301" s="243"/>
      <c r="K301" s="243"/>
      <c r="L301" s="248"/>
      <c r="M301" s="249"/>
      <c r="N301" s="250"/>
      <c r="O301" s="250"/>
      <c r="P301" s="250"/>
      <c r="Q301" s="250"/>
      <c r="R301" s="250"/>
      <c r="S301" s="250"/>
      <c r="T301" s="251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2" t="s">
        <v>147</v>
      </c>
      <c r="AU301" s="252" t="s">
        <v>145</v>
      </c>
      <c r="AV301" s="14" t="s">
        <v>145</v>
      </c>
      <c r="AW301" s="14" t="s">
        <v>32</v>
      </c>
      <c r="AX301" s="14" t="s">
        <v>83</v>
      </c>
      <c r="AY301" s="252" t="s">
        <v>136</v>
      </c>
    </row>
    <row r="302" s="2" customFormat="1" ht="24.15" customHeight="1">
      <c r="A302" s="38"/>
      <c r="B302" s="39"/>
      <c r="C302" s="218" t="s">
        <v>665</v>
      </c>
      <c r="D302" s="218" t="s">
        <v>139</v>
      </c>
      <c r="E302" s="219" t="s">
        <v>666</v>
      </c>
      <c r="F302" s="220" t="s">
        <v>667</v>
      </c>
      <c r="G302" s="221" t="s">
        <v>142</v>
      </c>
      <c r="H302" s="222">
        <v>125.84</v>
      </c>
      <c r="I302" s="223"/>
      <c r="J302" s="224">
        <f>ROUND(I302*H302,2)</f>
        <v>0</v>
      </c>
      <c r="K302" s="220" t="s">
        <v>143</v>
      </c>
      <c r="L302" s="44"/>
      <c r="M302" s="225" t="s">
        <v>1</v>
      </c>
      <c r="N302" s="226" t="s">
        <v>41</v>
      </c>
      <c r="O302" s="91"/>
      <c r="P302" s="227">
        <f>O302*H302</f>
        <v>0</v>
      </c>
      <c r="Q302" s="227">
        <v>0.00012</v>
      </c>
      <c r="R302" s="227">
        <f>Q302*H302</f>
        <v>0.015100800000000001</v>
      </c>
      <c r="S302" s="227">
        <v>0</v>
      </c>
      <c r="T302" s="228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9" t="s">
        <v>226</v>
      </c>
      <c r="AT302" s="229" t="s">
        <v>139</v>
      </c>
      <c r="AU302" s="229" t="s">
        <v>145</v>
      </c>
      <c r="AY302" s="17" t="s">
        <v>136</v>
      </c>
      <c r="BE302" s="230">
        <f>IF(N302="základní",J302,0)</f>
        <v>0</v>
      </c>
      <c r="BF302" s="230">
        <f>IF(N302="snížená",J302,0)</f>
        <v>0</v>
      </c>
      <c r="BG302" s="230">
        <f>IF(N302="zákl. přenesená",J302,0)</f>
        <v>0</v>
      </c>
      <c r="BH302" s="230">
        <f>IF(N302="sníž. přenesená",J302,0)</f>
        <v>0</v>
      </c>
      <c r="BI302" s="230">
        <f>IF(N302="nulová",J302,0)</f>
        <v>0</v>
      </c>
      <c r="BJ302" s="17" t="s">
        <v>145</v>
      </c>
      <c r="BK302" s="230">
        <f>ROUND(I302*H302,2)</f>
        <v>0</v>
      </c>
      <c r="BL302" s="17" t="s">
        <v>226</v>
      </c>
      <c r="BM302" s="229" t="s">
        <v>668</v>
      </c>
    </row>
    <row r="303" s="13" customFormat="1">
      <c r="A303" s="13"/>
      <c r="B303" s="231"/>
      <c r="C303" s="232"/>
      <c r="D303" s="233" t="s">
        <v>147</v>
      </c>
      <c r="E303" s="234" t="s">
        <v>1</v>
      </c>
      <c r="F303" s="235" t="s">
        <v>659</v>
      </c>
      <c r="G303" s="232"/>
      <c r="H303" s="234" t="s">
        <v>1</v>
      </c>
      <c r="I303" s="236"/>
      <c r="J303" s="232"/>
      <c r="K303" s="232"/>
      <c r="L303" s="237"/>
      <c r="M303" s="238"/>
      <c r="N303" s="239"/>
      <c r="O303" s="239"/>
      <c r="P303" s="239"/>
      <c r="Q303" s="239"/>
      <c r="R303" s="239"/>
      <c r="S303" s="239"/>
      <c r="T303" s="240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1" t="s">
        <v>147</v>
      </c>
      <c r="AU303" s="241" t="s">
        <v>145</v>
      </c>
      <c r="AV303" s="13" t="s">
        <v>83</v>
      </c>
      <c r="AW303" s="13" t="s">
        <v>32</v>
      </c>
      <c r="AX303" s="13" t="s">
        <v>75</v>
      </c>
      <c r="AY303" s="241" t="s">
        <v>136</v>
      </c>
    </row>
    <row r="304" s="14" customFormat="1">
      <c r="A304" s="14"/>
      <c r="B304" s="242"/>
      <c r="C304" s="243"/>
      <c r="D304" s="233" t="s">
        <v>147</v>
      </c>
      <c r="E304" s="244" t="s">
        <v>1</v>
      </c>
      <c r="F304" s="245" t="s">
        <v>660</v>
      </c>
      <c r="G304" s="243"/>
      <c r="H304" s="246">
        <v>125.84</v>
      </c>
      <c r="I304" s="247"/>
      <c r="J304" s="243"/>
      <c r="K304" s="243"/>
      <c r="L304" s="248"/>
      <c r="M304" s="249"/>
      <c r="N304" s="250"/>
      <c r="O304" s="250"/>
      <c r="P304" s="250"/>
      <c r="Q304" s="250"/>
      <c r="R304" s="250"/>
      <c r="S304" s="250"/>
      <c r="T304" s="251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2" t="s">
        <v>147</v>
      </c>
      <c r="AU304" s="252" t="s">
        <v>145</v>
      </c>
      <c r="AV304" s="14" t="s">
        <v>145</v>
      </c>
      <c r="AW304" s="14" t="s">
        <v>32</v>
      </c>
      <c r="AX304" s="14" t="s">
        <v>83</v>
      </c>
      <c r="AY304" s="252" t="s">
        <v>136</v>
      </c>
    </row>
    <row r="305" s="2" customFormat="1" ht="24.15" customHeight="1">
      <c r="A305" s="38"/>
      <c r="B305" s="39"/>
      <c r="C305" s="218" t="s">
        <v>669</v>
      </c>
      <c r="D305" s="218" t="s">
        <v>139</v>
      </c>
      <c r="E305" s="219" t="s">
        <v>670</v>
      </c>
      <c r="F305" s="220" t="s">
        <v>671</v>
      </c>
      <c r="G305" s="221" t="s">
        <v>142</v>
      </c>
      <c r="H305" s="222">
        <v>25.856999999999999</v>
      </c>
      <c r="I305" s="223"/>
      <c r="J305" s="224">
        <f>ROUND(I305*H305,2)</f>
        <v>0</v>
      </c>
      <c r="K305" s="220" t="s">
        <v>143</v>
      </c>
      <c r="L305" s="44"/>
      <c r="M305" s="225" t="s">
        <v>1</v>
      </c>
      <c r="N305" s="226" t="s">
        <v>41</v>
      </c>
      <c r="O305" s="91"/>
      <c r="P305" s="227">
        <f>O305*H305</f>
        <v>0</v>
      </c>
      <c r="Q305" s="227">
        <v>8.0000000000000007E-05</v>
      </c>
      <c r="R305" s="227">
        <f>Q305*H305</f>
        <v>0.0020685600000000001</v>
      </c>
      <c r="S305" s="227">
        <v>0</v>
      </c>
      <c r="T305" s="228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9" t="s">
        <v>226</v>
      </c>
      <c r="AT305" s="229" t="s">
        <v>139</v>
      </c>
      <c r="AU305" s="229" t="s">
        <v>145</v>
      </c>
      <c r="AY305" s="17" t="s">
        <v>136</v>
      </c>
      <c r="BE305" s="230">
        <f>IF(N305="základní",J305,0)</f>
        <v>0</v>
      </c>
      <c r="BF305" s="230">
        <f>IF(N305="snížená",J305,0)</f>
        <v>0</v>
      </c>
      <c r="BG305" s="230">
        <f>IF(N305="zákl. přenesená",J305,0)</f>
        <v>0</v>
      </c>
      <c r="BH305" s="230">
        <f>IF(N305="sníž. přenesená",J305,0)</f>
        <v>0</v>
      </c>
      <c r="BI305" s="230">
        <f>IF(N305="nulová",J305,0)</f>
        <v>0</v>
      </c>
      <c r="BJ305" s="17" t="s">
        <v>145</v>
      </c>
      <c r="BK305" s="230">
        <f>ROUND(I305*H305,2)</f>
        <v>0</v>
      </c>
      <c r="BL305" s="17" t="s">
        <v>226</v>
      </c>
      <c r="BM305" s="229" t="s">
        <v>672</v>
      </c>
    </row>
    <row r="306" s="13" customFormat="1">
      <c r="A306" s="13"/>
      <c r="B306" s="231"/>
      <c r="C306" s="232"/>
      <c r="D306" s="233" t="s">
        <v>147</v>
      </c>
      <c r="E306" s="234" t="s">
        <v>1</v>
      </c>
      <c r="F306" s="235" t="s">
        <v>673</v>
      </c>
      <c r="G306" s="232"/>
      <c r="H306" s="234" t="s">
        <v>1</v>
      </c>
      <c r="I306" s="236"/>
      <c r="J306" s="232"/>
      <c r="K306" s="232"/>
      <c r="L306" s="237"/>
      <c r="M306" s="238"/>
      <c r="N306" s="239"/>
      <c r="O306" s="239"/>
      <c r="P306" s="239"/>
      <c r="Q306" s="239"/>
      <c r="R306" s="239"/>
      <c r="S306" s="239"/>
      <c r="T306" s="240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1" t="s">
        <v>147</v>
      </c>
      <c r="AU306" s="241" t="s">
        <v>145</v>
      </c>
      <c r="AV306" s="13" t="s">
        <v>83</v>
      </c>
      <c r="AW306" s="13" t="s">
        <v>32</v>
      </c>
      <c r="AX306" s="13" t="s">
        <v>75</v>
      </c>
      <c r="AY306" s="241" t="s">
        <v>136</v>
      </c>
    </row>
    <row r="307" s="14" customFormat="1">
      <c r="A307" s="14"/>
      <c r="B307" s="242"/>
      <c r="C307" s="243"/>
      <c r="D307" s="233" t="s">
        <v>147</v>
      </c>
      <c r="E307" s="244" t="s">
        <v>1</v>
      </c>
      <c r="F307" s="245" t="s">
        <v>674</v>
      </c>
      <c r="G307" s="243"/>
      <c r="H307" s="246">
        <v>25.856999999999999</v>
      </c>
      <c r="I307" s="247"/>
      <c r="J307" s="243"/>
      <c r="K307" s="243"/>
      <c r="L307" s="248"/>
      <c r="M307" s="249"/>
      <c r="N307" s="250"/>
      <c r="O307" s="250"/>
      <c r="P307" s="250"/>
      <c r="Q307" s="250"/>
      <c r="R307" s="250"/>
      <c r="S307" s="250"/>
      <c r="T307" s="251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2" t="s">
        <v>147</v>
      </c>
      <c r="AU307" s="252" t="s">
        <v>145</v>
      </c>
      <c r="AV307" s="14" t="s">
        <v>145</v>
      </c>
      <c r="AW307" s="14" t="s">
        <v>32</v>
      </c>
      <c r="AX307" s="14" t="s">
        <v>83</v>
      </c>
      <c r="AY307" s="252" t="s">
        <v>136</v>
      </c>
    </row>
    <row r="308" s="2" customFormat="1" ht="16.5" customHeight="1">
      <c r="A308" s="38"/>
      <c r="B308" s="39"/>
      <c r="C308" s="218" t="s">
        <v>675</v>
      </c>
      <c r="D308" s="218" t="s">
        <v>139</v>
      </c>
      <c r="E308" s="219" t="s">
        <v>676</v>
      </c>
      <c r="F308" s="220" t="s">
        <v>677</v>
      </c>
      <c r="G308" s="221" t="s">
        <v>142</v>
      </c>
      <c r="H308" s="222">
        <v>25.856999999999999</v>
      </c>
      <c r="I308" s="223"/>
      <c r="J308" s="224">
        <f>ROUND(I308*H308,2)</f>
        <v>0</v>
      </c>
      <c r="K308" s="220" t="s">
        <v>143</v>
      </c>
      <c r="L308" s="44"/>
      <c r="M308" s="225" t="s">
        <v>1</v>
      </c>
      <c r="N308" s="226" t="s">
        <v>41</v>
      </c>
      <c r="O308" s="91"/>
      <c r="P308" s="227">
        <f>O308*H308</f>
        <v>0</v>
      </c>
      <c r="Q308" s="227">
        <v>0</v>
      </c>
      <c r="R308" s="227">
        <f>Q308*H308</f>
        <v>0</v>
      </c>
      <c r="S308" s="227">
        <v>0</v>
      </c>
      <c r="T308" s="228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9" t="s">
        <v>226</v>
      </c>
      <c r="AT308" s="229" t="s">
        <v>139</v>
      </c>
      <c r="AU308" s="229" t="s">
        <v>145</v>
      </c>
      <c r="AY308" s="17" t="s">
        <v>136</v>
      </c>
      <c r="BE308" s="230">
        <f>IF(N308="základní",J308,0)</f>
        <v>0</v>
      </c>
      <c r="BF308" s="230">
        <f>IF(N308="snížená",J308,0)</f>
        <v>0</v>
      </c>
      <c r="BG308" s="230">
        <f>IF(N308="zákl. přenesená",J308,0)</f>
        <v>0</v>
      </c>
      <c r="BH308" s="230">
        <f>IF(N308="sníž. přenesená",J308,0)</f>
        <v>0</v>
      </c>
      <c r="BI308" s="230">
        <f>IF(N308="nulová",J308,0)</f>
        <v>0</v>
      </c>
      <c r="BJ308" s="17" t="s">
        <v>145</v>
      </c>
      <c r="BK308" s="230">
        <f>ROUND(I308*H308,2)</f>
        <v>0</v>
      </c>
      <c r="BL308" s="17" t="s">
        <v>226</v>
      </c>
      <c r="BM308" s="229" t="s">
        <v>678</v>
      </c>
    </row>
    <row r="309" s="13" customFormat="1">
      <c r="A309" s="13"/>
      <c r="B309" s="231"/>
      <c r="C309" s="232"/>
      <c r="D309" s="233" t="s">
        <v>147</v>
      </c>
      <c r="E309" s="234" t="s">
        <v>1</v>
      </c>
      <c r="F309" s="235" t="s">
        <v>673</v>
      </c>
      <c r="G309" s="232"/>
      <c r="H309" s="234" t="s">
        <v>1</v>
      </c>
      <c r="I309" s="236"/>
      <c r="J309" s="232"/>
      <c r="K309" s="232"/>
      <c r="L309" s="237"/>
      <c r="M309" s="238"/>
      <c r="N309" s="239"/>
      <c r="O309" s="239"/>
      <c r="P309" s="239"/>
      <c r="Q309" s="239"/>
      <c r="R309" s="239"/>
      <c r="S309" s="239"/>
      <c r="T309" s="240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1" t="s">
        <v>147</v>
      </c>
      <c r="AU309" s="241" t="s">
        <v>145</v>
      </c>
      <c r="AV309" s="13" t="s">
        <v>83</v>
      </c>
      <c r="AW309" s="13" t="s">
        <v>32</v>
      </c>
      <c r="AX309" s="13" t="s">
        <v>75</v>
      </c>
      <c r="AY309" s="241" t="s">
        <v>136</v>
      </c>
    </row>
    <row r="310" s="14" customFormat="1">
      <c r="A310" s="14"/>
      <c r="B310" s="242"/>
      <c r="C310" s="243"/>
      <c r="D310" s="233" t="s">
        <v>147</v>
      </c>
      <c r="E310" s="244" t="s">
        <v>1</v>
      </c>
      <c r="F310" s="245" t="s">
        <v>674</v>
      </c>
      <c r="G310" s="243"/>
      <c r="H310" s="246">
        <v>25.856999999999999</v>
      </c>
      <c r="I310" s="247"/>
      <c r="J310" s="243"/>
      <c r="K310" s="243"/>
      <c r="L310" s="248"/>
      <c r="M310" s="249"/>
      <c r="N310" s="250"/>
      <c r="O310" s="250"/>
      <c r="P310" s="250"/>
      <c r="Q310" s="250"/>
      <c r="R310" s="250"/>
      <c r="S310" s="250"/>
      <c r="T310" s="251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2" t="s">
        <v>147</v>
      </c>
      <c r="AU310" s="252" t="s">
        <v>145</v>
      </c>
      <c r="AV310" s="14" t="s">
        <v>145</v>
      </c>
      <c r="AW310" s="14" t="s">
        <v>32</v>
      </c>
      <c r="AX310" s="14" t="s">
        <v>83</v>
      </c>
      <c r="AY310" s="252" t="s">
        <v>136</v>
      </c>
    </row>
    <row r="311" s="2" customFormat="1" ht="24.15" customHeight="1">
      <c r="A311" s="38"/>
      <c r="B311" s="39"/>
      <c r="C311" s="218" t="s">
        <v>679</v>
      </c>
      <c r="D311" s="218" t="s">
        <v>139</v>
      </c>
      <c r="E311" s="219" t="s">
        <v>680</v>
      </c>
      <c r="F311" s="220" t="s">
        <v>681</v>
      </c>
      <c r="G311" s="221" t="s">
        <v>142</v>
      </c>
      <c r="H311" s="222">
        <v>25.856999999999999</v>
      </c>
      <c r="I311" s="223"/>
      <c r="J311" s="224">
        <f>ROUND(I311*H311,2)</f>
        <v>0</v>
      </c>
      <c r="K311" s="220" t="s">
        <v>143</v>
      </c>
      <c r="L311" s="44"/>
      <c r="M311" s="225" t="s">
        <v>1</v>
      </c>
      <c r="N311" s="226" t="s">
        <v>41</v>
      </c>
      <c r="O311" s="91"/>
      <c r="P311" s="227">
        <f>O311*H311</f>
        <v>0</v>
      </c>
      <c r="Q311" s="227">
        <v>0.00013999999999999999</v>
      </c>
      <c r="R311" s="227">
        <f>Q311*H311</f>
        <v>0.0036199799999999996</v>
      </c>
      <c r="S311" s="227">
        <v>0</v>
      </c>
      <c r="T311" s="228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9" t="s">
        <v>226</v>
      </c>
      <c r="AT311" s="229" t="s">
        <v>139</v>
      </c>
      <c r="AU311" s="229" t="s">
        <v>145</v>
      </c>
      <c r="AY311" s="17" t="s">
        <v>136</v>
      </c>
      <c r="BE311" s="230">
        <f>IF(N311="základní",J311,0)</f>
        <v>0</v>
      </c>
      <c r="BF311" s="230">
        <f>IF(N311="snížená",J311,0)</f>
        <v>0</v>
      </c>
      <c r="BG311" s="230">
        <f>IF(N311="zákl. přenesená",J311,0)</f>
        <v>0</v>
      </c>
      <c r="BH311" s="230">
        <f>IF(N311="sníž. přenesená",J311,0)</f>
        <v>0</v>
      </c>
      <c r="BI311" s="230">
        <f>IF(N311="nulová",J311,0)</f>
        <v>0</v>
      </c>
      <c r="BJ311" s="17" t="s">
        <v>145</v>
      </c>
      <c r="BK311" s="230">
        <f>ROUND(I311*H311,2)</f>
        <v>0</v>
      </c>
      <c r="BL311" s="17" t="s">
        <v>226</v>
      </c>
      <c r="BM311" s="229" t="s">
        <v>682</v>
      </c>
    </row>
    <row r="312" s="13" customFormat="1">
      <c r="A312" s="13"/>
      <c r="B312" s="231"/>
      <c r="C312" s="232"/>
      <c r="D312" s="233" t="s">
        <v>147</v>
      </c>
      <c r="E312" s="234" t="s">
        <v>1</v>
      </c>
      <c r="F312" s="235" t="s">
        <v>673</v>
      </c>
      <c r="G312" s="232"/>
      <c r="H312" s="234" t="s">
        <v>1</v>
      </c>
      <c r="I312" s="236"/>
      <c r="J312" s="232"/>
      <c r="K312" s="232"/>
      <c r="L312" s="237"/>
      <c r="M312" s="238"/>
      <c r="N312" s="239"/>
      <c r="O312" s="239"/>
      <c r="P312" s="239"/>
      <c r="Q312" s="239"/>
      <c r="R312" s="239"/>
      <c r="S312" s="239"/>
      <c r="T312" s="240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1" t="s">
        <v>147</v>
      </c>
      <c r="AU312" s="241" t="s">
        <v>145</v>
      </c>
      <c r="AV312" s="13" t="s">
        <v>83</v>
      </c>
      <c r="AW312" s="13" t="s">
        <v>32</v>
      </c>
      <c r="AX312" s="13" t="s">
        <v>75</v>
      </c>
      <c r="AY312" s="241" t="s">
        <v>136</v>
      </c>
    </row>
    <row r="313" s="14" customFormat="1">
      <c r="A313" s="14"/>
      <c r="B313" s="242"/>
      <c r="C313" s="243"/>
      <c r="D313" s="233" t="s">
        <v>147</v>
      </c>
      <c r="E313" s="244" t="s">
        <v>1</v>
      </c>
      <c r="F313" s="245" t="s">
        <v>674</v>
      </c>
      <c r="G313" s="243"/>
      <c r="H313" s="246">
        <v>25.856999999999999</v>
      </c>
      <c r="I313" s="247"/>
      <c r="J313" s="243"/>
      <c r="K313" s="243"/>
      <c r="L313" s="248"/>
      <c r="M313" s="249"/>
      <c r="N313" s="250"/>
      <c r="O313" s="250"/>
      <c r="P313" s="250"/>
      <c r="Q313" s="250"/>
      <c r="R313" s="250"/>
      <c r="S313" s="250"/>
      <c r="T313" s="251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2" t="s">
        <v>147</v>
      </c>
      <c r="AU313" s="252" t="s">
        <v>145</v>
      </c>
      <c r="AV313" s="14" t="s">
        <v>145</v>
      </c>
      <c r="AW313" s="14" t="s">
        <v>32</v>
      </c>
      <c r="AX313" s="14" t="s">
        <v>83</v>
      </c>
      <c r="AY313" s="252" t="s">
        <v>136</v>
      </c>
    </row>
    <row r="314" s="2" customFormat="1" ht="24.15" customHeight="1">
      <c r="A314" s="38"/>
      <c r="B314" s="39"/>
      <c r="C314" s="218" t="s">
        <v>683</v>
      </c>
      <c r="D314" s="218" t="s">
        <v>139</v>
      </c>
      <c r="E314" s="219" t="s">
        <v>684</v>
      </c>
      <c r="F314" s="220" t="s">
        <v>685</v>
      </c>
      <c r="G314" s="221" t="s">
        <v>142</v>
      </c>
      <c r="H314" s="222">
        <v>25.856999999999999</v>
      </c>
      <c r="I314" s="223"/>
      <c r="J314" s="224">
        <f>ROUND(I314*H314,2)</f>
        <v>0</v>
      </c>
      <c r="K314" s="220" t="s">
        <v>143</v>
      </c>
      <c r="L314" s="44"/>
      <c r="M314" s="225" t="s">
        <v>1</v>
      </c>
      <c r="N314" s="226" t="s">
        <v>41</v>
      </c>
      <c r="O314" s="91"/>
      <c r="P314" s="227">
        <f>O314*H314</f>
        <v>0</v>
      </c>
      <c r="Q314" s="227">
        <v>0.00013999999999999999</v>
      </c>
      <c r="R314" s="227">
        <f>Q314*H314</f>
        <v>0.0036199799999999996</v>
      </c>
      <c r="S314" s="227">
        <v>0</v>
      </c>
      <c r="T314" s="228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29" t="s">
        <v>226</v>
      </c>
      <c r="AT314" s="229" t="s">
        <v>139</v>
      </c>
      <c r="AU314" s="229" t="s">
        <v>145</v>
      </c>
      <c r="AY314" s="17" t="s">
        <v>136</v>
      </c>
      <c r="BE314" s="230">
        <f>IF(N314="základní",J314,0)</f>
        <v>0</v>
      </c>
      <c r="BF314" s="230">
        <f>IF(N314="snížená",J314,0)</f>
        <v>0</v>
      </c>
      <c r="BG314" s="230">
        <f>IF(N314="zákl. přenesená",J314,0)</f>
        <v>0</v>
      </c>
      <c r="BH314" s="230">
        <f>IF(N314="sníž. přenesená",J314,0)</f>
        <v>0</v>
      </c>
      <c r="BI314" s="230">
        <f>IF(N314="nulová",J314,0)</f>
        <v>0</v>
      </c>
      <c r="BJ314" s="17" t="s">
        <v>145</v>
      </c>
      <c r="BK314" s="230">
        <f>ROUND(I314*H314,2)</f>
        <v>0</v>
      </c>
      <c r="BL314" s="17" t="s">
        <v>226</v>
      </c>
      <c r="BM314" s="229" t="s">
        <v>686</v>
      </c>
    </row>
    <row r="315" s="13" customFormat="1">
      <c r="A315" s="13"/>
      <c r="B315" s="231"/>
      <c r="C315" s="232"/>
      <c r="D315" s="233" t="s">
        <v>147</v>
      </c>
      <c r="E315" s="234" t="s">
        <v>1</v>
      </c>
      <c r="F315" s="235" t="s">
        <v>673</v>
      </c>
      <c r="G315" s="232"/>
      <c r="H315" s="234" t="s">
        <v>1</v>
      </c>
      <c r="I315" s="236"/>
      <c r="J315" s="232"/>
      <c r="K315" s="232"/>
      <c r="L315" s="237"/>
      <c r="M315" s="238"/>
      <c r="N315" s="239"/>
      <c r="O315" s="239"/>
      <c r="P315" s="239"/>
      <c r="Q315" s="239"/>
      <c r="R315" s="239"/>
      <c r="S315" s="239"/>
      <c r="T315" s="240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1" t="s">
        <v>147</v>
      </c>
      <c r="AU315" s="241" t="s">
        <v>145</v>
      </c>
      <c r="AV315" s="13" t="s">
        <v>83</v>
      </c>
      <c r="AW315" s="13" t="s">
        <v>32</v>
      </c>
      <c r="AX315" s="13" t="s">
        <v>75</v>
      </c>
      <c r="AY315" s="241" t="s">
        <v>136</v>
      </c>
    </row>
    <row r="316" s="14" customFormat="1">
      <c r="A316" s="14"/>
      <c r="B316" s="242"/>
      <c r="C316" s="243"/>
      <c r="D316" s="233" t="s">
        <v>147</v>
      </c>
      <c r="E316" s="244" t="s">
        <v>1</v>
      </c>
      <c r="F316" s="245" t="s">
        <v>674</v>
      </c>
      <c r="G316" s="243"/>
      <c r="H316" s="246">
        <v>25.856999999999999</v>
      </c>
      <c r="I316" s="247"/>
      <c r="J316" s="243"/>
      <c r="K316" s="243"/>
      <c r="L316" s="248"/>
      <c r="M316" s="249"/>
      <c r="N316" s="250"/>
      <c r="O316" s="250"/>
      <c r="P316" s="250"/>
      <c r="Q316" s="250"/>
      <c r="R316" s="250"/>
      <c r="S316" s="250"/>
      <c r="T316" s="251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2" t="s">
        <v>147</v>
      </c>
      <c r="AU316" s="252" t="s">
        <v>145</v>
      </c>
      <c r="AV316" s="14" t="s">
        <v>145</v>
      </c>
      <c r="AW316" s="14" t="s">
        <v>32</v>
      </c>
      <c r="AX316" s="14" t="s">
        <v>83</v>
      </c>
      <c r="AY316" s="252" t="s">
        <v>136</v>
      </c>
    </row>
    <row r="317" s="2" customFormat="1" ht="24.15" customHeight="1">
      <c r="A317" s="38"/>
      <c r="B317" s="39"/>
      <c r="C317" s="218" t="s">
        <v>687</v>
      </c>
      <c r="D317" s="218" t="s">
        <v>139</v>
      </c>
      <c r="E317" s="219" t="s">
        <v>688</v>
      </c>
      <c r="F317" s="220" t="s">
        <v>689</v>
      </c>
      <c r="G317" s="221" t="s">
        <v>142</v>
      </c>
      <c r="H317" s="222">
        <v>25.856999999999999</v>
      </c>
      <c r="I317" s="223"/>
      <c r="J317" s="224">
        <f>ROUND(I317*H317,2)</f>
        <v>0</v>
      </c>
      <c r="K317" s="220" t="s">
        <v>143</v>
      </c>
      <c r="L317" s="44"/>
      <c r="M317" s="225" t="s">
        <v>1</v>
      </c>
      <c r="N317" s="226" t="s">
        <v>41</v>
      </c>
      <c r="O317" s="91"/>
      <c r="P317" s="227">
        <f>O317*H317</f>
        <v>0</v>
      </c>
      <c r="Q317" s="227">
        <v>0.00013999999999999999</v>
      </c>
      <c r="R317" s="227">
        <f>Q317*H317</f>
        <v>0.0036199799999999996</v>
      </c>
      <c r="S317" s="227">
        <v>0</v>
      </c>
      <c r="T317" s="228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9" t="s">
        <v>226</v>
      </c>
      <c r="AT317" s="229" t="s">
        <v>139</v>
      </c>
      <c r="AU317" s="229" t="s">
        <v>145</v>
      </c>
      <c r="AY317" s="17" t="s">
        <v>136</v>
      </c>
      <c r="BE317" s="230">
        <f>IF(N317="základní",J317,0)</f>
        <v>0</v>
      </c>
      <c r="BF317" s="230">
        <f>IF(N317="snížená",J317,0)</f>
        <v>0</v>
      </c>
      <c r="BG317" s="230">
        <f>IF(N317="zákl. přenesená",J317,0)</f>
        <v>0</v>
      </c>
      <c r="BH317" s="230">
        <f>IF(N317="sníž. přenesená",J317,0)</f>
        <v>0</v>
      </c>
      <c r="BI317" s="230">
        <f>IF(N317="nulová",J317,0)</f>
        <v>0</v>
      </c>
      <c r="BJ317" s="17" t="s">
        <v>145</v>
      </c>
      <c r="BK317" s="230">
        <f>ROUND(I317*H317,2)</f>
        <v>0</v>
      </c>
      <c r="BL317" s="17" t="s">
        <v>226</v>
      </c>
      <c r="BM317" s="229" t="s">
        <v>690</v>
      </c>
    </row>
    <row r="318" s="13" customFormat="1">
      <c r="A318" s="13"/>
      <c r="B318" s="231"/>
      <c r="C318" s="232"/>
      <c r="D318" s="233" t="s">
        <v>147</v>
      </c>
      <c r="E318" s="234" t="s">
        <v>1</v>
      </c>
      <c r="F318" s="235" t="s">
        <v>673</v>
      </c>
      <c r="G318" s="232"/>
      <c r="H318" s="234" t="s">
        <v>1</v>
      </c>
      <c r="I318" s="236"/>
      <c r="J318" s="232"/>
      <c r="K318" s="232"/>
      <c r="L318" s="237"/>
      <c r="M318" s="238"/>
      <c r="N318" s="239"/>
      <c r="O318" s="239"/>
      <c r="P318" s="239"/>
      <c r="Q318" s="239"/>
      <c r="R318" s="239"/>
      <c r="S318" s="239"/>
      <c r="T318" s="240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1" t="s">
        <v>147</v>
      </c>
      <c r="AU318" s="241" t="s">
        <v>145</v>
      </c>
      <c r="AV318" s="13" t="s">
        <v>83</v>
      </c>
      <c r="AW318" s="13" t="s">
        <v>32</v>
      </c>
      <c r="AX318" s="13" t="s">
        <v>75</v>
      </c>
      <c r="AY318" s="241" t="s">
        <v>136</v>
      </c>
    </row>
    <row r="319" s="14" customFormat="1">
      <c r="A319" s="14"/>
      <c r="B319" s="242"/>
      <c r="C319" s="243"/>
      <c r="D319" s="233" t="s">
        <v>147</v>
      </c>
      <c r="E319" s="244" t="s">
        <v>1</v>
      </c>
      <c r="F319" s="245" t="s">
        <v>674</v>
      </c>
      <c r="G319" s="243"/>
      <c r="H319" s="246">
        <v>25.856999999999999</v>
      </c>
      <c r="I319" s="247"/>
      <c r="J319" s="243"/>
      <c r="K319" s="243"/>
      <c r="L319" s="248"/>
      <c r="M319" s="249"/>
      <c r="N319" s="250"/>
      <c r="O319" s="250"/>
      <c r="P319" s="250"/>
      <c r="Q319" s="250"/>
      <c r="R319" s="250"/>
      <c r="S319" s="250"/>
      <c r="T319" s="251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2" t="s">
        <v>147</v>
      </c>
      <c r="AU319" s="252" t="s">
        <v>145</v>
      </c>
      <c r="AV319" s="14" t="s">
        <v>145</v>
      </c>
      <c r="AW319" s="14" t="s">
        <v>32</v>
      </c>
      <c r="AX319" s="14" t="s">
        <v>83</v>
      </c>
      <c r="AY319" s="252" t="s">
        <v>136</v>
      </c>
    </row>
    <row r="320" s="12" customFormat="1" ht="22.8" customHeight="1">
      <c r="A320" s="12"/>
      <c r="B320" s="202"/>
      <c r="C320" s="203"/>
      <c r="D320" s="204" t="s">
        <v>74</v>
      </c>
      <c r="E320" s="216" t="s">
        <v>330</v>
      </c>
      <c r="F320" s="216" t="s">
        <v>331</v>
      </c>
      <c r="G320" s="203"/>
      <c r="H320" s="203"/>
      <c r="I320" s="206"/>
      <c r="J320" s="217">
        <f>BK320</f>
        <v>0</v>
      </c>
      <c r="K320" s="203"/>
      <c r="L320" s="208"/>
      <c r="M320" s="209"/>
      <c r="N320" s="210"/>
      <c r="O320" s="210"/>
      <c r="P320" s="211">
        <f>SUM(P321:P360)</f>
        <v>0</v>
      </c>
      <c r="Q320" s="210"/>
      <c r="R320" s="211">
        <f>SUM(R321:R360)</f>
        <v>0.21895999999999999</v>
      </c>
      <c r="S320" s="210"/>
      <c r="T320" s="212">
        <f>SUM(T321:T360)</f>
        <v>0.071399999999999991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213" t="s">
        <v>145</v>
      </c>
      <c r="AT320" s="214" t="s">
        <v>74</v>
      </c>
      <c r="AU320" s="214" t="s">
        <v>83</v>
      </c>
      <c r="AY320" s="213" t="s">
        <v>136</v>
      </c>
      <c r="BK320" s="215">
        <f>SUM(BK321:BK360)</f>
        <v>0</v>
      </c>
    </row>
    <row r="321" s="2" customFormat="1" ht="24.15" customHeight="1">
      <c r="A321" s="38"/>
      <c r="B321" s="39"/>
      <c r="C321" s="218" t="s">
        <v>691</v>
      </c>
      <c r="D321" s="218" t="s">
        <v>139</v>
      </c>
      <c r="E321" s="219" t="s">
        <v>333</v>
      </c>
      <c r="F321" s="220" t="s">
        <v>334</v>
      </c>
      <c r="G321" s="221" t="s">
        <v>142</v>
      </c>
      <c r="H321" s="222">
        <v>476</v>
      </c>
      <c r="I321" s="223"/>
      <c r="J321" s="224">
        <f>ROUND(I321*H321,2)</f>
        <v>0</v>
      </c>
      <c r="K321" s="220" t="s">
        <v>143</v>
      </c>
      <c r="L321" s="44"/>
      <c r="M321" s="225" t="s">
        <v>1</v>
      </c>
      <c r="N321" s="226" t="s">
        <v>41</v>
      </c>
      <c r="O321" s="91"/>
      <c r="P321" s="227">
        <f>O321*H321</f>
        <v>0</v>
      </c>
      <c r="Q321" s="227">
        <v>0</v>
      </c>
      <c r="R321" s="227">
        <f>Q321*H321</f>
        <v>0</v>
      </c>
      <c r="S321" s="227">
        <v>0</v>
      </c>
      <c r="T321" s="228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29" t="s">
        <v>226</v>
      </c>
      <c r="AT321" s="229" t="s">
        <v>139</v>
      </c>
      <c r="AU321" s="229" t="s">
        <v>145</v>
      </c>
      <c r="AY321" s="17" t="s">
        <v>136</v>
      </c>
      <c r="BE321" s="230">
        <f>IF(N321="základní",J321,0)</f>
        <v>0</v>
      </c>
      <c r="BF321" s="230">
        <f>IF(N321="snížená",J321,0)</f>
        <v>0</v>
      </c>
      <c r="BG321" s="230">
        <f>IF(N321="zákl. přenesená",J321,0)</f>
        <v>0</v>
      </c>
      <c r="BH321" s="230">
        <f>IF(N321="sníž. přenesená",J321,0)</f>
        <v>0</v>
      </c>
      <c r="BI321" s="230">
        <f>IF(N321="nulová",J321,0)</f>
        <v>0</v>
      </c>
      <c r="BJ321" s="17" t="s">
        <v>145</v>
      </c>
      <c r="BK321" s="230">
        <f>ROUND(I321*H321,2)</f>
        <v>0</v>
      </c>
      <c r="BL321" s="17" t="s">
        <v>226</v>
      </c>
      <c r="BM321" s="229" t="s">
        <v>692</v>
      </c>
    </row>
    <row r="322" s="13" customFormat="1">
      <c r="A322" s="13"/>
      <c r="B322" s="231"/>
      <c r="C322" s="232"/>
      <c r="D322" s="233" t="s">
        <v>147</v>
      </c>
      <c r="E322" s="234" t="s">
        <v>1</v>
      </c>
      <c r="F322" s="235" t="s">
        <v>693</v>
      </c>
      <c r="G322" s="232"/>
      <c r="H322" s="234" t="s">
        <v>1</v>
      </c>
      <c r="I322" s="236"/>
      <c r="J322" s="232"/>
      <c r="K322" s="232"/>
      <c r="L322" s="237"/>
      <c r="M322" s="238"/>
      <c r="N322" s="239"/>
      <c r="O322" s="239"/>
      <c r="P322" s="239"/>
      <c r="Q322" s="239"/>
      <c r="R322" s="239"/>
      <c r="S322" s="239"/>
      <c r="T322" s="240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1" t="s">
        <v>147</v>
      </c>
      <c r="AU322" s="241" t="s">
        <v>145</v>
      </c>
      <c r="AV322" s="13" t="s">
        <v>83</v>
      </c>
      <c r="AW322" s="13" t="s">
        <v>32</v>
      </c>
      <c r="AX322" s="13" t="s">
        <v>75</v>
      </c>
      <c r="AY322" s="241" t="s">
        <v>136</v>
      </c>
    </row>
    <row r="323" s="14" customFormat="1">
      <c r="A323" s="14"/>
      <c r="B323" s="242"/>
      <c r="C323" s="243"/>
      <c r="D323" s="233" t="s">
        <v>147</v>
      </c>
      <c r="E323" s="244" t="s">
        <v>1</v>
      </c>
      <c r="F323" s="245" t="s">
        <v>694</v>
      </c>
      <c r="G323" s="243"/>
      <c r="H323" s="246">
        <v>52</v>
      </c>
      <c r="I323" s="247"/>
      <c r="J323" s="243"/>
      <c r="K323" s="243"/>
      <c r="L323" s="248"/>
      <c r="M323" s="249"/>
      <c r="N323" s="250"/>
      <c r="O323" s="250"/>
      <c r="P323" s="250"/>
      <c r="Q323" s="250"/>
      <c r="R323" s="250"/>
      <c r="S323" s="250"/>
      <c r="T323" s="251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2" t="s">
        <v>147</v>
      </c>
      <c r="AU323" s="252" t="s">
        <v>145</v>
      </c>
      <c r="AV323" s="14" t="s">
        <v>145</v>
      </c>
      <c r="AW323" s="14" t="s">
        <v>32</v>
      </c>
      <c r="AX323" s="14" t="s">
        <v>75</v>
      </c>
      <c r="AY323" s="252" t="s">
        <v>136</v>
      </c>
    </row>
    <row r="324" s="13" customFormat="1">
      <c r="A324" s="13"/>
      <c r="B324" s="231"/>
      <c r="C324" s="232"/>
      <c r="D324" s="233" t="s">
        <v>147</v>
      </c>
      <c r="E324" s="234" t="s">
        <v>1</v>
      </c>
      <c r="F324" s="235" t="s">
        <v>695</v>
      </c>
      <c r="G324" s="232"/>
      <c r="H324" s="234" t="s">
        <v>1</v>
      </c>
      <c r="I324" s="236"/>
      <c r="J324" s="232"/>
      <c r="K324" s="232"/>
      <c r="L324" s="237"/>
      <c r="M324" s="238"/>
      <c r="N324" s="239"/>
      <c r="O324" s="239"/>
      <c r="P324" s="239"/>
      <c r="Q324" s="239"/>
      <c r="R324" s="239"/>
      <c r="S324" s="239"/>
      <c r="T324" s="240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1" t="s">
        <v>147</v>
      </c>
      <c r="AU324" s="241" t="s">
        <v>145</v>
      </c>
      <c r="AV324" s="13" t="s">
        <v>83</v>
      </c>
      <c r="AW324" s="13" t="s">
        <v>32</v>
      </c>
      <c r="AX324" s="13" t="s">
        <v>75</v>
      </c>
      <c r="AY324" s="241" t="s">
        <v>136</v>
      </c>
    </row>
    <row r="325" s="14" customFormat="1">
      <c r="A325" s="14"/>
      <c r="B325" s="242"/>
      <c r="C325" s="243"/>
      <c r="D325" s="233" t="s">
        <v>147</v>
      </c>
      <c r="E325" s="244" t="s">
        <v>1</v>
      </c>
      <c r="F325" s="245" t="s">
        <v>696</v>
      </c>
      <c r="G325" s="243"/>
      <c r="H325" s="246">
        <v>320</v>
      </c>
      <c r="I325" s="247"/>
      <c r="J325" s="243"/>
      <c r="K325" s="243"/>
      <c r="L325" s="248"/>
      <c r="M325" s="249"/>
      <c r="N325" s="250"/>
      <c r="O325" s="250"/>
      <c r="P325" s="250"/>
      <c r="Q325" s="250"/>
      <c r="R325" s="250"/>
      <c r="S325" s="250"/>
      <c r="T325" s="251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2" t="s">
        <v>147</v>
      </c>
      <c r="AU325" s="252" t="s">
        <v>145</v>
      </c>
      <c r="AV325" s="14" t="s">
        <v>145</v>
      </c>
      <c r="AW325" s="14" t="s">
        <v>32</v>
      </c>
      <c r="AX325" s="14" t="s">
        <v>75</v>
      </c>
      <c r="AY325" s="252" t="s">
        <v>136</v>
      </c>
    </row>
    <row r="326" s="13" customFormat="1">
      <c r="A326" s="13"/>
      <c r="B326" s="231"/>
      <c r="C326" s="232"/>
      <c r="D326" s="233" t="s">
        <v>147</v>
      </c>
      <c r="E326" s="234" t="s">
        <v>1</v>
      </c>
      <c r="F326" s="235" t="s">
        <v>450</v>
      </c>
      <c r="G326" s="232"/>
      <c r="H326" s="234" t="s">
        <v>1</v>
      </c>
      <c r="I326" s="236"/>
      <c r="J326" s="232"/>
      <c r="K326" s="232"/>
      <c r="L326" s="237"/>
      <c r="M326" s="238"/>
      <c r="N326" s="239"/>
      <c r="O326" s="239"/>
      <c r="P326" s="239"/>
      <c r="Q326" s="239"/>
      <c r="R326" s="239"/>
      <c r="S326" s="239"/>
      <c r="T326" s="240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1" t="s">
        <v>147</v>
      </c>
      <c r="AU326" s="241" t="s">
        <v>145</v>
      </c>
      <c r="AV326" s="13" t="s">
        <v>83</v>
      </c>
      <c r="AW326" s="13" t="s">
        <v>32</v>
      </c>
      <c r="AX326" s="13" t="s">
        <v>75</v>
      </c>
      <c r="AY326" s="241" t="s">
        <v>136</v>
      </c>
    </row>
    <row r="327" s="14" customFormat="1">
      <c r="A327" s="14"/>
      <c r="B327" s="242"/>
      <c r="C327" s="243"/>
      <c r="D327" s="233" t="s">
        <v>147</v>
      </c>
      <c r="E327" s="244" t="s">
        <v>1</v>
      </c>
      <c r="F327" s="245" t="s">
        <v>144</v>
      </c>
      <c r="G327" s="243"/>
      <c r="H327" s="246">
        <v>4</v>
      </c>
      <c r="I327" s="247"/>
      <c r="J327" s="243"/>
      <c r="K327" s="243"/>
      <c r="L327" s="248"/>
      <c r="M327" s="249"/>
      <c r="N327" s="250"/>
      <c r="O327" s="250"/>
      <c r="P327" s="250"/>
      <c r="Q327" s="250"/>
      <c r="R327" s="250"/>
      <c r="S327" s="250"/>
      <c r="T327" s="251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2" t="s">
        <v>147</v>
      </c>
      <c r="AU327" s="252" t="s">
        <v>145</v>
      </c>
      <c r="AV327" s="14" t="s">
        <v>145</v>
      </c>
      <c r="AW327" s="14" t="s">
        <v>32</v>
      </c>
      <c r="AX327" s="14" t="s">
        <v>75</v>
      </c>
      <c r="AY327" s="252" t="s">
        <v>136</v>
      </c>
    </row>
    <row r="328" s="13" customFormat="1">
      <c r="A328" s="13"/>
      <c r="B328" s="231"/>
      <c r="C328" s="232"/>
      <c r="D328" s="233" t="s">
        <v>147</v>
      </c>
      <c r="E328" s="234" t="s">
        <v>1</v>
      </c>
      <c r="F328" s="235" t="s">
        <v>697</v>
      </c>
      <c r="G328" s="232"/>
      <c r="H328" s="234" t="s">
        <v>1</v>
      </c>
      <c r="I328" s="236"/>
      <c r="J328" s="232"/>
      <c r="K328" s="232"/>
      <c r="L328" s="237"/>
      <c r="M328" s="238"/>
      <c r="N328" s="239"/>
      <c r="O328" s="239"/>
      <c r="P328" s="239"/>
      <c r="Q328" s="239"/>
      <c r="R328" s="239"/>
      <c r="S328" s="239"/>
      <c r="T328" s="240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1" t="s">
        <v>147</v>
      </c>
      <c r="AU328" s="241" t="s">
        <v>145</v>
      </c>
      <c r="AV328" s="13" t="s">
        <v>83</v>
      </c>
      <c r="AW328" s="13" t="s">
        <v>32</v>
      </c>
      <c r="AX328" s="13" t="s">
        <v>75</v>
      </c>
      <c r="AY328" s="241" t="s">
        <v>136</v>
      </c>
    </row>
    <row r="329" s="14" customFormat="1">
      <c r="A329" s="14"/>
      <c r="B329" s="242"/>
      <c r="C329" s="243"/>
      <c r="D329" s="233" t="s">
        <v>147</v>
      </c>
      <c r="E329" s="244" t="s">
        <v>1</v>
      </c>
      <c r="F329" s="245" t="s">
        <v>425</v>
      </c>
      <c r="G329" s="243"/>
      <c r="H329" s="246">
        <v>100</v>
      </c>
      <c r="I329" s="247"/>
      <c r="J329" s="243"/>
      <c r="K329" s="243"/>
      <c r="L329" s="248"/>
      <c r="M329" s="249"/>
      <c r="N329" s="250"/>
      <c r="O329" s="250"/>
      <c r="P329" s="250"/>
      <c r="Q329" s="250"/>
      <c r="R329" s="250"/>
      <c r="S329" s="250"/>
      <c r="T329" s="251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2" t="s">
        <v>147</v>
      </c>
      <c r="AU329" s="252" t="s">
        <v>145</v>
      </c>
      <c r="AV329" s="14" t="s">
        <v>145</v>
      </c>
      <c r="AW329" s="14" t="s">
        <v>32</v>
      </c>
      <c r="AX329" s="14" t="s">
        <v>75</v>
      </c>
      <c r="AY329" s="252" t="s">
        <v>136</v>
      </c>
    </row>
    <row r="330" s="15" customFormat="1">
      <c r="A330" s="15"/>
      <c r="B330" s="257"/>
      <c r="C330" s="258"/>
      <c r="D330" s="233" t="s">
        <v>147</v>
      </c>
      <c r="E330" s="259" t="s">
        <v>1</v>
      </c>
      <c r="F330" s="260" t="s">
        <v>185</v>
      </c>
      <c r="G330" s="258"/>
      <c r="H330" s="261">
        <v>476</v>
      </c>
      <c r="I330" s="262"/>
      <c r="J330" s="258"/>
      <c r="K330" s="258"/>
      <c r="L330" s="263"/>
      <c r="M330" s="264"/>
      <c r="N330" s="265"/>
      <c r="O330" s="265"/>
      <c r="P330" s="265"/>
      <c r="Q330" s="265"/>
      <c r="R330" s="265"/>
      <c r="S330" s="265"/>
      <c r="T330" s="266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67" t="s">
        <v>147</v>
      </c>
      <c r="AU330" s="267" t="s">
        <v>145</v>
      </c>
      <c r="AV330" s="15" t="s">
        <v>144</v>
      </c>
      <c r="AW330" s="15" t="s">
        <v>32</v>
      </c>
      <c r="AX330" s="15" t="s">
        <v>83</v>
      </c>
      <c r="AY330" s="267" t="s">
        <v>136</v>
      </c>
    </row>
    <row r="331" s="2" customFormat="1" ht="24.15" customHeight="1">
      <c r="A331" s="38"/>
      <c r="B331" s="39"/>
      <c r="C331" s="218" t="s">
        <v>698</v>
      </c>
      <c r="D331" s="218" t="s">
        <v>139</v>
      </c>
      <c r="E331" s="219" t="s">
        <v>339</v>
      </c>
      <c r="F331" s="220" t="s">
        <v>340</v>
      </c>
      <c r="G331" s="221" t="s">
        <v>142</v>
      </c>
      <c r="H331" s="222">
        <v>476</v>
      </c>
      <c r="I331" s="223"/>
      <c r="J331" s="224">
        <f>ROUND(I331*H331,2)</f>
        <v>0</v>
      </c>
      <c r="K331" s="220" t="s">
        <v>143</v>
      </c>
      <c r="L331" s="44"/>
      <c r="M331" s="225" t="s">
        <v>1</v>
      </c>
      <c r="N331" s="226" t="s">
        <v>41</v>
      </c>
      <c r="O331" s="91"/>
      <c r="P331" s="227">
        <f>O331*H331</f>
        <v>0</v>
      </c>
      <c r="Q331" s="227">
        <v>0</v>
      </c>
      <c r="R331" s="227">
        <f>Q331*H331</f>
        <v>0</v>
      </c>
      <c r="S331" s="227">
        <v>0.00014999999999999999</v>
      </c>
      <c r="T331" s="228">
        <f>S331*H331</f>
        <v>0.071399999999999991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29" t="s">
        <v>226</v>
      </c>
      <c r="AT331" s="229" t="s">
        <v>139</v>
      </c>
      <c r="AU331" s="229" t="s">
        <v>145</v>
      </c>
      <c r="AY331" s="17" t="s">
        <v>136</v>
      </c>
      <c r="BE331" s="230">
        <f>IF(N331="základní",J331,0)</f>
        <v>0</v>
      </c>
      <c r="BF331" s="230">
        <f>IF(N331="snížená",J331,0)</f>
        <v>0</v>
      </c>
      <c r="BG331" s="230">
        <f>IF(N331="zákl. přenesená",J331,0)</f>
        <v>0</v>
      </c>
      <c r="BH331" s="230">
        <f>IF(N331="sníž. přenesená",J331,0)</f>
        <v>0</v>
      </c>
      <c r="BI331" s="230">
        <f>IF(N331="nulová",J331,0)</f>
        <v>0</v>
      </c>
      <c r="BJ331" s="17" t="s">
        <v>145</v>
      </c>
      <c r="BK331" s="230">
        <f>ROUND(I331*H331,2)</f>
        <v>0</v>
      </c>
      <c r="BL331" s="17" t="s">
        <v>226</v>
      </c>
      <c r="BM331" s="229" t="s">
        <v>699</v>
      </c>
    </row>
    <row r="332" s="13" customFormat="1">
      <c r="A332" s="13"/>
      <c r="B332" s="231"/>
      <c r="C332" s="232"/>
      <c r="D332" s="233" t="s">
        <v>147</v>
      </c>
      <c r="E332" s="234" t="s">
        <v>1</v>
      </c>
      <c r="F332" s="235" t="s">
        <v>693</v>
      </c>
      <c r="G332" s="232"/>
      <c r="H332" s="234" t="s">
        <v>1</v>
      </c>
      <c r="I332" s="236"/>
      <c r="J332" s="232"/>
      <c r="K332" s="232"/>
      <c r="L332" s="237"/>
      <c r="M332" s="238"/>
      <c r="N332" s="239"/>
      <c r="O332" s="239"/>
      <c r="P332" s="239"/>
      <c r="Q332" s="239"/>
      <c r="R332" s="239"/>
      <c r="S332" s="239"/>
      <c r="T332" s="240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1" t="s">
        <v>147</v>
      </c>
      <c r="AU332" s="241" t="s">
        <v>145</v>
      </c>
      <c r="AV332" s="13" t="s">
        <v>83</v>
      </c>
      <c r="AW332" s="13" t="s">
        <v>32</v>
      </c>
      <c r="AX332" s="13" t="s">
        <v>75</v>
      </c>
      <c r="AY332" s="241" t="s">
        <v>136</v>
      </c>
    </row>
    <row r="333" s="14" customFormat="1">
      <c r="A333" s="14"/>
      <c r="B333" s="242"/>
      <c r="C333" s="243"/>
      <c r="D333" s="233" t="s">
        <v>147</v>
      </c>
      <c r="E333" s="244" t="s">
        <v>1</v>
      </c>
      <c r="F333" s="245" t="s">
        <v>694</v>
      </c>
      <c r="G333" s="243"/>
      <c r="H333" s="246">
        <v>52</v>
      </c>
      <c r="I333" s="247"/>
      <c r="J333" s="243"/>
      <c r="K333" s="243"/>
      <c r="L333" s="248"/>
      <c r="M333" s="249"/>
      <c r="N333" s="250"/>
      <c r="O333" s="250"/>
      <c r="P333" s="250"/>
      <c r="Q333" s="250"/>
      <c r="R333" s="250"/>
      <c r="S333" s="250"/>
      <c r="T333" s="251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2" t="s">
        <v>147</v>
      </c>
      <c r="AU333" s="252" t="s">
        <v>145</v>
      </c>
      <c r="AV333" s="14" t="s">
        <v>145</v>
      </c>
      <c r="AW333" s="14" t="s">
        <v>32</v>
      </c>
      <c r="AX333" s="14" t="s">
        <v>75</v>
      </c>
      <c r="AY333" s="252" t="s">
        <v>136</v>
      </c>
    </row>
    <row r="334" s="13" customFormat="1">
      <c r="A334" s="13"/>
      <c r="B334" s="231"/>
      <c r="C334" s="232"/>
      <c r="D334" s="233" t="s">
        <v>147</v>
      </c>
      <c r="E334" s="234" t="s">
        <v>1</v>
      </c>
      <c r="F334" s="235" t="s">
        <v>695</v>
      </c>
      <c r="G334" s="232"/>
      <c r="H334" s="234" t="s">
        <v>1</v>
      </c>
      <c r="I334" s="236"/>
      <c r="J334" s="232"/>
      <c r="K334" s="232"/>
      <c r="L334" s="237"/>
      <c r="M334" s="238"/>
      <c r="N334" s="239"/>
      <c r="O334" s="239"/>
      <c r="P334" s="239"/>
      <c r="Q334" s="239"/>
      <c r="R334" s="239"/>
      <c r="S334" s="239"/>
      <c r="T334" s="240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1" t="s">
        <v>147</v>
      </c>
      <c r="AU334" s="241" t="s">
        <v>145</v>
      </c>
      <c r="AV334" s="13" t="s">
        <v>83</v>
      </c>
      <c r="AW334" s="13" t="s">
        <v>32</v>
      </c>
      <c r="AX334" s="13" t="s">
        <v>75</v>
      </c>
      <c r="AY334" s="241" t="s">
        <v>136</v>
      </c>
    </row>
    <row r="335" s="14" customFormat="1">
      <c r="A335" s="14"/>
      <c r="B335" s="242"/>
      <c r="C335" s="243"/>
      <c r="D335" s="233" t="s">
        <v>147</v>
      </c>
      <c r="E335" s="244" t="s">
        <v>1</v>
      </c>
      <c r="F335" s="245" t="s">
        <v>696</v>
      </c>
      <c r="G335" s="243"/>
      <c r="H335" s="246">
        <v>320</v>
      </c>
      <c r="I335" s="247"/>
      <c r="J335" s="243"/>
      <c r="K335" s="243"/>
      <c r="L335" s="248"/>
      <c r="M335" s="249"/>
      <c r="N335" s="250"/>
      <c r="O335" s="250"/>
      <c r="P335" s="250"/>
      <c r="Q335" s="250"/>
      <c r="R335" s="250"/>
      <c r="S335" s="250"/>
      <c r="T335" s="251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2" t="s">
        <v>147</v>
      </c>
      <c r="AU335" s="252" t="s">
        <v>145</v>
      </c>
      <c r="AV335" s="14" t="s">
        <v>145</v>
      </c>
      <c r="AW335" s="14" t="s">
        <v>32</v>
      </c>
      <c r="AX335" s="14" t="s">
        <v>75</v>
      </c>
      <c r="AY335" s="252" t="s">
        <v>136</v>
      </c>
    </row>
    <row r="336" s="13" customFormat="1">
      <c r="A336" s="13"/>
      <c r="B336" s="231"/>
      <c r="C336" s="232"/>
      <c r="D336" s="233" t="s">
        <v>147</v>
      </c>
      <c r="E336" s="234" t="s">
        <v>1</v>
      </c>
      <c r="F336" s="235" t="s">
        <v>450</v>
      </c>
      <c r="G336" s="232"/>
      <c r="H336" s="234" t="s">
        <v>1</v>
      </c>
      <c r="I336" s="236"/>
      <c r="J336" s="232"/>
      <c r="K336" s="232"/>
      <c r="L336" s="237"/>
      <c r="M336" s="238"/>
      <c r="N336" s="239"/>
      <c r="O336" s="239"/>
      <c r="P336" s="239"/>
      <c r="Q336" s="239"/>
      <c r="R336" s="239"/>
      <c r="S336" s="239"/>
      <c r="T336" s="240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1" t="s">
        <v>147</v>
      </c>
      <c r="AU336" s="241" t="s">
        <v>145</v>
      </c>
      <c r="AV336" s="13" t="s">
        <v>83</v>
      </c>
      <c r="AW336" s="13" t="s">
        <v>32</v>
      </c>
      <c r="AX336" s="13" t="s">
        <v>75</v>
      </c>
      <c r="AY336" s="241" t="s">
        <v>136</v>
      </c>
    </row>
    <row r="337" s="14" customFormat="1">
      <c r="A337" s="14"/>
      <c r="B337" s="242"/>
      <c r="C337" s="243"/>
      <c r="D337" s="233" t="s">
        <v>147</v>
      </c>
      <c r="E337" s="244" t="s">
        <v>1</v>
      </c>
      <c r="F337" s="245" t="s">
        <v>144</v>
      </c>
      <c r="G337" s="243"/>
      <c r="H337" s="246">
        <v>4</v>
      </c>
      <c r="I337" s="247"/>
      <c r="J337" s="243"/>
      <c r="K337" s="243"/>
      <c r="L337" s="248"/>
      <c r="M337" s="249"/>
      <c r="N337" s="250"/>
      <c r="O337" s="250"/>
      <c r="P337" s="250"/>
      <c r="Q337" s="250"/>
      <c r="R337" s="250"/>
      <c r="S337" s="250"/>
      <c r="T337" s="251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2" t="s">
        <v>147</v>
      </c>
      <c r="AU337" s="252" t="s">
        <v>145</v>
      </c>
      <c r="AV337" s="14" t="s">
        <v>145</v>
      </c>
      <c r="AW337" s="14" t="s">
        <v>32</v>
      </c>
      <c r="AX337" s="14" t="s">
        <v>75</v>
      </c>
      <c r="AY337" s="252" t="s">
        <v>136</v>
      </c>
    </row>
    <row r="338" s="13" customFormat="1">
      <c r="A338" s="13"/>
      <c r="B338" s="231"/>
      <c r="C338" s="232"/>
      <c r="D338" s="233" t="s">
        <v>147</v>
      </c>
      <c r="E338" s="234" t="s">
        <v>1</v>
      </c>
      <c r="F338" s="235" t="s">
        <v>697</v>
      </c>
      <c r="G338" s="232"/>
      <c r="H338" s="234" t="s">
        <v>1</v>
      </c>
      <c r="I338" s="236"/>
      <c r="J338" s="232"/>
      <c r="K338" s="232"/>
      <c r="L338" s="237"/>
      <c r="M338" s="238"/>
      <c r="N338" s="239"/>
      <c r="O338" s="239"/>
      <c r="P338" s="239"/>
      <c r="Q338" s="239"/>
      <c r="R338" s="239"/>
      <c r="S338" s="239"/>
      <c r="T338" s="240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1" t="s">
        <v>147</v>
      </c>
      <c r="AU338" s="241" t="s">
        <v>145</v>
      </c>
      <c r="AV338" s="13" t="s">
        <v>83</v>
      </c>
      <c r="AW338" s="13" t="s">
        <v>32</v>
      </c>
      <c r="AX338" s="13" t="s">
        <v>75</v>
      </c>
      <c r="AY338" s="241" t="s">
        <v>136</v>
      </c>
    </row>
    <row r="339" s="14" customFormat="1">
      <c r="A339" s="14"/>
      <c r="B339" s="242"/>
      <c r="C339" s="243"/>
      <c r="D339" s="233" t="s">
        <v>147</v>
      </c>
      <c r="E339" s="244" t="s">
        <v>1</v>
      </c>
      <c r="F339" s="245" t="s">
        <v>425</v>
      </c>
      <c r="G339" s="243"/>
      <c r="H339" s="246">
        <v>100</v>
      </c>
      <c r="I339" s="247"/>
      <c r="J339" s="243"/>
      <c r="K339" s="243"/>
      <c r="L339" s="248"/>
      <c r="M339" s="249"/>
      <c r="N339" s="250"/>
      <c r="O339" s="250"/>
      <c r="P339" s="250"/>
      <c r="Q339" s="250"/>
      <c r="R339" s="250"/>
      <c r="S339" s="250"/>
      <c r="T339" s="251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2" t="s">
        <v>147</v>
      </c>
      <c r="AU339" s="252" t="s">
        <v>145</v>
      </c>
      <c r="AV339" s="14" t="s">
        <v>145</v>
      </c>
      <c r="AW339" s="14" t="s">
        <v>32</v>
      </c>
      <c r="AX339" s="14" t="s">
        <v>75</v>
      </c>
      <c r="AY339" s="252" t="s">
        <v>136</v>
      </c>
    </row>
    <row r="340" s="15" customFormat="1">
      <c r="A340" s="15"/>
      <c r="B340" s="257"/>
      <c r="C340" s="258"/>
      <c r="D340" s="233" t="s">
        <v>147</v>
      </c>
      <c r="E340" s="259" t="s">
        <v>1</v>
      </c>
      <c r="F340" s="260" t="s">
        <v>185</v>
      </c>
      <c r="G340" s="258"/>
      <c r="H340" s="261">
        <v>476</v>
      </c>
      <c r="I340" s="262"/>
      <c r="J340" s="258"/>
      <c r="K340" s="258"/>
      <c r="L340" s="263"/>
      <c r="M340" s="264"/>
      <c r="N340" s="265"/>
      <c r="O340" s="265"/>
      <c r="P340" s="265"/>
      <c r="Q340" s="265"/>
      <c r="R340" s="265"/>
      <c r="S340" s="265"/>
      <c r="T340" s="266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67" t="s">
        <v>147</v>
      </c>
      <c r="AU340" s="267" t="s">
        <v>145</v>
      </c>
      <c r="AV340" s="15" t="s">
        <v>144</v>
      </c>
      <c r="AW340" s="15" t="s">
        <v>32</v>
      </c>
      <c r="AX340" s="15" t="s">
        <v>83</v>
      </c>
      <c r="AY340" s="267" t="s">
        <v>136</v>
      </c>
    </row>
    <row r="341" s="2" customFormat="1" ht="24.15" customHeight="1">
      <c r="A341" s="38"/>
      <c r="B341" s="39"/>
      <c r="C341" s="218" t="s">
        <v>700</v>
      </c>
      <c r="D341" s="218" t="s">
        <v>139</v>
      </c>
      <c r="E341" s="219" t="s">
        <v>343</v>
      </c>
      <c r="F341" s="220" t="s">
        <v>344</v>
      </c>
      <c r="G341" s="221" t="s">
        <v>142</v>
      </c>
      <c r="H341" s="222">
        <v>476</v>
      </c>
      <c r="I341" s="223"/>
      <c r="J341" s="224">
        <f>ROUND(I341*H341,2)</f>
        <v>0</v>
      </c>
      <c r="K341" s="220" t="s">
        <v>143</v>
      </c>
      <c r="L341" s="44"/>
      <c r="M341" s="225" t="s">
        <v>1</v>
      </c>
      <c r="N341" s="226" t="s">
        <v>41</v>
      </c>
      <c r="O341" s="91"/>
      <c r="P341" s="227">
        <f>O341*H341</f>
        <v>0</v>
      </c>
      <c r="Q341" s="227">
        <v>0.00020000000000000001</v>
      </c>
      <c r="R341" s="227">
        <f>Q341*H341</f>
        <v>0.095200000000000007</v>
      </c>
      <c r="S341" s="227">
        <v>0</v>
      </c>
      <c r="T341" s="228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29" t="s">
        <v>226</v>
      </c>
      <c r="AT341" s="229" t="s">
        <v>139</v>
      </c>
      <c r="AU341" s="229" t="s">
        <v>145</v>
      </c>
      <c r="AY341" s="17" t="s">
        <v>136</v>
      </c>
      <c r="BE341" s="230">
        <f>IF(N341="základní",J341,0)</f>
        <v>0</v>
      </c>
      <c r="BF341" s="230">
        <f>IF(N341="snížená",J341,0)</f>
        <v>0</v>
      </c>
      <c r="BG341" s="230">
        <f>IF(N341="zákl. přenesená",J341,0)</f>
        <v>0</v>
      </c>
      <c r="BH341" s="230">
        <f>IF(N341="sníž. přenesená",J341,0)</f>
        <v>0</v>
      </c>
      <c r="BI341" s="230">
        <f>IF(N341="nulová",J341,0)</f>
        <v>0</v>
      </c>
      <c r="BJ341" s="17" t="s">
        <v>145</v>
      </c>
      <c r="BK341" s="230">
        <f>ROUND(I341*H341,2)</f>
        <v>0</v>
      </c>
      <c r="BL341" s="17" t="s">
        <v>226</v>
      </c>
      <c r="BM341" s="229" t="s">
        <v>701</v>
      </c>
    </row>
    <row r="342" s="13" customFormat="1">
      <c r="A342" s="13"/>
      <c r="B342" s="231"/>
      <c r="C342" s="232"/>
      <c r="D342" s="233" t="s">
        <v>147</v>
      </c>
      <c r="E342" s="234" t="s">
        <v>1</v>
      </c>
      <c r="F342" s="235" t="s">
        <v>693</v>
      </c>
      <c r="G342" s="232"/>
      <c r="H342" s="234" t="s">
        <v>1</v>
      </c>
      <c r="I342" s="236"/>
      <c r="J342" s="232"/>
      <c r="K342" s="232"/>
      <c r="L342" s="237"/>
      <c r="M342" s="238"/>
      <c r="N342" s="239"/>
      <c r="O342" s="239"/>
      <c r="P342" s="239"/>
      <c r="Q342" s="239"/>
      <c r="R342" s="239"/>
      <c r="S342" s="239"/>
      <c r="T342" s="240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1" t="s">
        <v>147</v>
      </c>
      <c r="AU342" s="241" t="s">
        <v>145</v>
      </c>
      <c r="AV342" s="13" t="s">
        <v>83</v>
      </c>
      <c r="AW342" s="13" t="s">
        <v>32</v>
      </c>
      <c r="AX342" s="13" t="s">
        <v>75</v>
      </c>
      <c r="AY342" s="241" t="s">
        <v>136</v>
      </c>
    </row>
    <row r="343" s="14" customFormat="1">
      <c r="A343" s="14"/>
      <c r="B343" s="242"/>
      <c r="C343" s="243"/>
      <c r="D343" s="233" t="s">
        <v>147</v>
      </c>
      <c r="E343" s="244" t="s">
        <v>1</v>
      </c>
      <c r="F343" s="245" t="s">
        <v>694</v>
      </c>
      <c r="G343" s="243"/>
      <c r="H343" s="246">
        <v>52</v>
      </c>
      <c r="I343" s="247"/>
      <c r="J343" s="243"/>
      <c r="K343" s="243"/>
      <c r="L343" s="248"/>
      <c r="M343" s="249"/>
      <c r="N343" s="250"/>
      <c r="O343" s="250"/>
      <c r="P343" s="250"/>
      <c r="Q343" s="250"/>
      <c r="R343" s="250"/>
      <c r="S343" s="250"/>
      <c r="T343" s="251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2" t="s">
        <v>147</v>
      </c>
      <c r="AU343" s="252" t="s">
        <v>145</v>
      </c>
      <c r="AV343" s="14" t="s">
        <v>145</v>
      </c>
      <c r="AW343" s="14" t="s">
        <v>32</v>
      </c>
      <c r="AX343" s="14" t="s">
        <v>75</v>
      </c>
      <c r="AY343" s="252" t="s">
        <v>136</v>
      </c>
    </row>
    <row r="344" s="13" customFormat="1">
      <c r="A344" s="13"/>
      <c r="B344" s="231"/>
      <c r="C344" s="232"/>
      <c r="D344" s="233" t="s">
        <v>147</v>
      </c>
      <c r="E344" s="234" t="s">
        <v>1</v>
      </c>
      <c r="F344" s="235" t="s">
        <v>695</v>
      </c>
      <c r="G344" s="232"/>
      <c r="H344" s="234" t="s">
        <v>1</v>
      </c>
      <c r="I344" s="236"/>
      <c r="J344" s="232"/>
      <c r="K344" s="232"/>
      <c r="L344" s="237"/>
      <c r="M344" s="238"/>
      <c r="N344" s="239"/>
      <c r="O344" s="239"/>
      <c r="P344" s="239"/>
      <c r="Q344" s="239"/>
      <c r="R344" s="239"/>
      <c r="S344" s="239"/>
      <c r="T344" s="240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1" t="s">
        <v>147</v>
      </c>
      <c r="AU344" s="241" t="s">
        <v>145</v>
      </c>
      <c r="AV344" s="13" t="s">
        <v>83</v>
      </c>
      <c r="AW344" s="13" t="s">
        <v>32</v>
      </c>
      <c r="AX344" s="13" t="s">
        <v>75</v>
      </c>
      <c r="AY344" s="241" t="s">
        <v>136</v>
      </c>
    </row>
    <row r="345" s="14" customFormat="1">
      <c r="A345" s="14"/>
      <c r="B345" s="242"/>
      <c r="C345" s="243"/>
      <c r="D345" s="233" t="s">
        <v>147</v>
      </c>
      <c r="E345" s="244" t="s">
        <v>1</v>
      </c>
      <c r="F345" s="245" t="s">
        <v>696</v>
      </c>
      <c r="G345" s="243"/>
      <c r="H345" s="246">
        <v>320</v>
      </c>
      <c r="I345" s="247"/>
      <c r="J345" s="243"/>
      <c r="K345" s="243"/>
      <c r="L345" s="248"/>
      <c r="M345" s="249"/>
      <c r="N345" s="250"/>
      <c r="O345" s="250"/>
      <c r="P345" s="250"/>
      <c r="Q345" s="250"/>
      <c r="R345" s="250"/>
      <c r="S345" s="250"/>
      <c r="T345" s="251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2" t="s">
        <v>147</v>
      </c>
      <c r="AU345" s="252" t="s">
        <v>145</v>
      </c>
      <c r="AV345" s="14" t="s">
        <v>145</v>
      </c>
      <c r="AW345" s="14" t="s">
        <v>32</v>
      </c>
      <c r="AX345" s="14" t="s">
        <v>75</v>
      </c>
      <c r="AY345" s="252" t="s">
        <v>136</v>
      </c>
    </row>
    <row r="346" s="13" customFormat="1">
      <c r="A346" s="13"/>
      <c r="B346" s="231"/>
      <c r="C346" s="232"/>
      <c r="D346" s="233" t="s">
        <v>147</v>
      </c>
      <c r="E346" s="234" t="s">
        <v>1</v>
      </c>
      <c r="F346" s="235" t="s">
        <v>450</v>
      </c>
      <c r="G346" s="232"/>
      <c r="H346" s="234" t="s">
        <v>1</v>
      </c>
      <c r="I346" s="236"/>
      <c r="J346" s="232"/>
      <c r="K346" s="232"/>
      <c r="L346" s="237"/>
      <c r="M346" s="238"/>
      <c r="N346" s="239"/>
      <c r="O346" s="239"/>
      <c r="P346" s="239"/>
      <c r="Q346" s="239"/>
      <c r="R346" s="239"/>
      <c r="S346" s="239"/>
      <c r="T346" s="240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1" t="s">
        <v>147</v>
      </c>
      <c r="AU346" s="241" t="s">
        <v>145</v>
      </c>
      <c r="AV346" s="13" t="s">
        <v>83</v>
      </c>
      <c r="AW346" s="13" t="s">
        <v>32</v>
      </c>
      <c r="AX346" s="13" t="s">
        <v>75</v>
      </c>
      <c r="AY346" s="241" t="s">
        <v>136</v>
      </c>
    </row>
    <row r="347" s="14" customFormat="1">
      <c r="A347" s="14"/>
      <c r="B347" s="242"/>
      <c r="C347" s="243"/>
      <c r="D347" s="233" t="s">
        <v>147</v>
      </c>
      <c r="E347" s="244" t="s">
        <v>1</v>
      </c>
      <c r="F347" s="245" t="s">
        <v>144</v>
      </c>
      <c r="G347" s="243"/>
      <c r="H347" s="246">
        <v>4</v>
      </c>
      <c r="I347" s="247"/>
      <c r="J347" s="243"/>
      <c r="K347" s="243"/>
      <c r="L347" s="248"/>
      <c r="M347" s="249"/>
      <c r="N347" s="250"/>
      <c r="O347" s="250"/>
      <c r="P347" s="250"/>
      <c r="Q347" s="250"/>
      <c r="R347" s="250"/>
      <c r="S347" s="250"/>
      <c r="T347" s="251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2" t="s">
        <v>147</v>
      </c>
      <c r="AU347" s="252" t="s">
        <v>145</v>
      </c>
      <c r="AV347" s="14" t="s">
        <v>145</v>
      </c>
      <c r="AW347" s="14" t="s">
        <v>32</v>
      </c>
      <c r="AX347" s="14" t="s">
        <v>75</v>
      </c>
      <c r="AY347" s="252" t="s">
        <v>136</v>
      </c>
    </row>
    <row r="348" s="13" customFormat="1">
      <c r="A348" s="13"/>
      <c r="B348" s="231"/>
      <c r="C348" s="232"/>
      <c r="D348" s="233" t="s">
        <v>147</v>
      </c>
      <c r="E348" s="234" t="s">
        <v>1</v>
      </c>
      <c r="F348" s="235" t="s">
        <v>697</v>
      </c>
      <c r="G348" s="232"/>
      <c r="H348" s="234" t="s">
        <v>1</v>
      </c>
      <c r="I348" s="236"/>
      <c r="J348" s="232"/>
      <c r="K348" s="232"/>
      <c r="L348" s="237"/>
      <c r="M348" s="238"/>
      <c r="N348" s="239"/>
      <c r="O348" s="239"/>
      <c r="P348" s="239"/>
      <c r="Q348" s="239"/>
      <c r="R348" s="239"/>
      <c r="S348" s="239"/>
      <c r="T348" s="240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1" t="s">
        <v>147</v>
      </c>
      <c r="AU348" s="241" t="s">
        <v>145</v>
      </c>
      <c r="AV348" s="13" t="s">
        <v>83</v>
      </c>
      <c r="AW348" s="13" t="s">
        <v>32</v>
      </c>
      <c r="AX348" s="13" t="s">
        <v>75</v>
      </c>
      <c r="AY348" s="241" t="s">
        <v>136</v>
      </c>
    </row>
    <row r="349" s="14" customFormat="1">
      <c r="A349" s="14"/>
      <c r="B349" s="242"/>
      <c r="C349" s="243"/>
      <c r="D349" s="233" t="s">
        <v>147</v>
      </c>
      <c r="E349" s="244" t="s">
        <v>1</v>
      </c>
      <c r="F349" s="245" t="s">
        <v>425</v>
      </c>
      <c r="G349" s="243"/>
      <c r="H349" s="246">
        <v>100</v>
      </c>
      <c r="I349" s="247"/>
      <c r="J349" s="243"/>
      <c r="K349" s="243"/>
      <c r="L349" s="248"/>
      <c r="M349" s="249"/>
      <c r="N349" s="250"/>
      <c r="O349" s="250"/>
      <c r="P349" s="250"/>
      <c r="Q349" s="250"/>
      <c r="R349" s="250"/>
      <c r="S349" s="250"/>
      <c r="T349" s="251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2" t="s">
        <v>147</v>
      </c>
      <c r="AU349" s="252" t="s">
        <v>145</v>
      </c>
      <c r="AV349" s="14" t="s">
        <v>145</v>
      </c>
      <c r="AW349" s="14" t="s">
        <v>32</v>
      </c>
      <c r="AX349" s="14" t="s">
        <v>75</v>
      </c>
      <c r="AY349" s="252" t="s">
        <v>136</v>
      </c>
    </row>
    <row r="350" s="15" customFormat="1">
      <c r="A350" s="15"/>
      <c r="B350" s="257"/>
      <c r="C350" s="258"/>
      <c r="D350" s="233" t="s">
        <v>147</v>
      </c>
      <c r="E350" s="259" t="s">
        <v>1</v>
      </c>
      <c r="F350" s="260" t="s">
        <v>185</v>
      </c>
      <c r="G350" s="258"/>
      <c r="H350" s="261">
        <v>476</v>
      </c>
      <c r="I350" s="262"/>
      <c r="J350" s="258"/>
      <c r="K350" s="258"/>
      <c r="L350" s="263"/>
      <c r="M350" s="264"/>
      <c r="N350" s="265"/>
      <c r="O350" s="265"/>
      <c r="P350" s="265"/>
      <c r="Q350" s="265"/>
      <c r="R350" s="265"/>
      <c r="S350" s="265"/>
      <c r="T350" s="266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67" t="s">
        <v>147</v>
      </c>
      <c r="AU350" s="267" t="s">
        <v>145</v>
      </c>
      <c r="AV350" s="15" t="s">
        <v>144</v>
      </c>
      <c r="AW350" s="15" t="s">
        <v>32</v>
      </c>
      <c r="AX350" s="15" t="s">
        <v>83</v>
      </c>
      <c r="AY350" s="267" t="s">
        <v>136</v>
      </c>
    </row>
    <row r="351" s="2" customFormat="1" ht="33" customHeight="1">
      <c r="A351" s="38"/>
      <c r="B351" s="39"/>
      <c r="C351" s="218" t="s">
        <v>702</v>
      </c>
      <c r="D351" s="218" t="s">
        <v>139</v>
      </c>
      <c r="E351" s="219" t="s">
        <v>347</v>
      </c>
      <c r="F351" s="220" t="s">
        <v>348</v>
      </c>
      <c r="G351" s="221" t="s">
        <v>142</v>
      </c>
      <c r="H351" s="222">
        <v>476</v>
      </c>
      <c r="I351" s="223"/>
      <c r="J351" s="224">
        <f>ROUND(I351*H351,2)</f>
        <v>0</v>
      </c>
      <c r="K351" s="220" t="s">
        <v>143</v>
      </c>
      <c r="L351" s="44"/>
      <c r="M351" s="225" t="s">
        <v>1</v>
      </c>
      <c r="N351" s="226" t="s">
        <v>41</v>
      </c>
      <c r="O351" s="91"/>
      <c r="P351" s="227">
        <f>O351*H351</f>
        <v>0</v>
      </c>
      <c r="Q351" s="227">
        <v>0.00025999999999999998</v>
      </c>
      <c r="R351" s="227">
        <f>Q351*H351</f>
        <v>0.12376</v>
      </c>
      <c r="S351" s="227">
        <v>0</v>
      </c>
      <c r="T351" s="228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29" t="s">
        <v>226</v>
      </c>
      <c r="AT351" s="229" t="s">
        <v>139</v>
      </c>
      <c r="AU351" s="229" t="s">
        <v>145</v>
      </c>
      <c r="AY351" s="17" t="s">
        <v>136</v>
      </c>
      <c r="BE351" s="230">
        <f>IF(N351="základní",J351,0)</f>
        <v>0</v>
      </c>
      <c r="BF351" s="230">
        <f>IF(N351="snížená",J351,0)</f>
        <v>0</v>
      </c>
      <c r="BG351" s="230">
        <f>IF(N351="zákl. přenesená",J351,0)</f>
        <v>0</v>
      </c>
      <c r="BH351" s="230">
        <f>IF(N351="sníž. přenesená",J351,0)</f>
        <v>0</v>
      </c>
      <c r="BI351" s="230">
        <f>IF(N351="nulová",J351,0)</f>
        <v>0</v>
      </c>
      <c r="BJ351" s="17" t="s">
        <v>145</v>
      </c>
      <c r="BK351" s="230">
        <f>ROUND(I351*H351,2)</f>
        <v>0</v>
      </c>
      <c r="BL351" s="17" t="s">
        <v>226</v>
      </c>
      <c r="BM351" s="229" t="s">
        <v>703</v>
      </c>
    </row>
    <row r="352" s="13" customFormat="1">
      <c r="A352" s="13"/>
      <c r="B352" s="231"/>
      <c r="C352" s="232"/>
      <c r="D352" s="233" t="s">
        <v>147</v>
      </c>
      <c r="E352" s="234" t="s">
        <v>1</v>
      </c>
      <c r="F352" s="235" t="s">
        <v>693</v>
      </c>
      <c r="G352" s="232"/>
      <c r="H352" s="234" t="s">
        <v>1</v>
      </c>
      <c r="I352" s="236"/>
      <c r="J352" s="232"/>
      <c r="K352" s="232"/>
      <c r="L352" s="237"/>
      <c r="M352" s="238"/>
      <c r="N352" s="239"/>
      <c r="O352" s="239"/>
      <c r="P352" s="239"/>
      <c r="Q352" s="239"/>
      <c r="R352" s="239"/>
      <c r="S352" s="239"/>
      <c r="T352" s="240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1" t="s">
        <v>147</v>
      </c>
      <c r="AU352" s="241" t="s">
        <v>145</v>
      </c>
      <c r="AV352" s="13" t="s">
        <v>83</v>
      </c>
      <c r="AW352" s="13" t="s">
        <v>32</v>
      </c>
      <c r="AX352" s="13" t="s">
        <v>75</v>
      </c>
      <c r="AY352" s="241" t="s">
        <v>136</v>
      </c>
    </row>
    <row r="353" s="14" customFormat="1">
      <c r="A353" s="14"/>
      <c r="B353" s="242"/>
      <c r="C353" s="243"/>
      <c r="D353" s="233" t="s">
        <v>147</v>
      </c>
      <c r="E353" s="244" t="s">
        <v>1</v>
      </c>
      <c r="F353" s="245" t="s">
        <v>694</v>
      </c>
      <c r="G353" s="243"/>
      <c r="H353" s="246">
        <v>52</v>
      </c>
      <c r="I353" s="247"/>
      <c r="J353" s="243"/>
      <c r="K353" s="243"/>
      <c r="L353" s="248"/>
      <c r="M353" s="249"/>
      <c r="N353" s="250"/>
      <c r="O353" s="250"/>
      <c r="P353" s="250"/>
      <c r="Q353" s="250"/>
      <c r="R353" s="250"/>
      <c r="S353" s="250"/>
      <c r="T353" s="251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2" t="s">
        <v>147</v>
      </c>
      <c r="AU353" s="252" t="s">
        <v>145</v>
      </c>
      <c r="AV353" s="14" t="s">
        <v>145</v>
      </c>
      <c r="AW353" s="14" t="s">
        <v>32</v>
      </c>
      <c r="AX353" s="14" t="s">
        <v>75</v>
      </c>
      <c r="AY353" s="252" t="s">
        <v>136</v>
      </c>
    </row>
    <row r="354" s="13" customFormat="1">
      <c r="A354" s="13"/>
      <c r="B354" s="231"/>
      <c r="C354" s="232"/>
      <c r="D354" s="233" t="s">
        <v>147</v>
      </c>
      <c r="E354" s="234" t="s">
        <v>1</v>
      </c>
      <c r="F354" s="235" t="s">
        <v>695</v>
      </c>
      <c r="G354" s="232"/>
      <c r="H354" s="234" t="s">
        <v>1</v>
      </c>
      <c r="I354" s="236"/>
      <c r="J354" s="232"/>
      <c r="K354" s="232"/>
      <c r="L354" s="237"/>
      <c r="M354" s="238"/>
      <c r="N354" s="239"/>
      <c r="O354" s="239"/>
      <c r="P354" s="239"/>
      <c r="Q354" s="239"/>
      <c r="R354" s="239"/>
      <c r="S354" s="239"/>
      <c r="T354" s="240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1" t="s">
        <v>147</v>
      </c>
      <c r="AU354" s="241" t="s">
        <v>145</v>
      </c>
      <c r="AV354" s="13" t="s">
        <v>83</v>
      </c>
      <c r="AW354" s="13" t="s">
        <v>32</v>
      </c>
      <c r="AX354" s="13" t="s">
        <v>75</v>
      </c>
      <c r="AY354" s="241" t="s">
        <v>136</v>
      </c>
    </row>
    <row r="355" s="14" customFormat="1">
      <c r="A355" s="14"/>
      <c r="B355" s="242"/>
      <c r="C355" s="243"/>
      <c r="D355" s="233" t="s">
        <v>147</v>
      </c>
      <c r="E355" s="244" t="s">
        <v>1</v>
      </c>
      <c r="F355" s="245" t="s">
        <v>696</v>
      </c>
      <c r="G355" s="243"/>
      <c r="H355" s="246">
        <v>320</v>
      </c>
      <c r="I355" s="247"/>
      <c r="J355" s="243"/>
      <c r="K355" s="243"/>
      <c r="L355" s="248"/>
      <c r="M355" s="249"/>
      <c r="N355" s="250"/>
      <c r="O355" s="250"/>
      <c r="P355" s="250"/>
      <c r="Q355" s="250"/>
      <c r="R355" s="250"/>
      <c r="S355" s="250"/>
      <c r="T355" s="251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2" t="s">
        <v>147</v>
      </c>
      <c r="AU355" s="252" t="s">
        <v>145</v>
      </c>
      <c r="AV355" s="14" t="s">
        <v>145</v>
      </c>
      <c r="AW355" s="14" t="s">
        <v>32</v>
      </c>
      <c r="AX355" s="14" t="s">
        <v>75</v>
      </c>
      <c r="AY355" s="252" t="s">
        <v>136</v>
      </c>
    </row>
    <row r="356" s="13" customFormat="1">
      <c r="A356" s="13"/>
      <c r="B356" s="231"/>
      <c r="C356" s="232"/>
      <c r="D356" s="233" t="s">
        <v>147</v>
      </c>
      <c r="E356" s="234" t="s">
        <v>1</v>
      </c>
      <c r="F356" s="235" t="s">
        <v>450</v>
      </c>
      <c r="G356" s="232"/>
      <c r="H356" s="234" t="s">
        <v>1</v>
      </c>
      <c r="I356" s="236"/>
      <c r="J356" s="232"/>
      <c r="K356" s="232"/>
      <c r="L356" s="237"/>
      <c r="M356" s="238"/>
      <c r="N356" s="239"/>
      <c r="O356" s="239"/>
      <c r="P356" s="239"/>
      <c r="Q356" s="239"/>
      <c r="R356" s="239"/>
      <c r="S356" s="239"/>
      <c r="T356" s="240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1" t="s">
        <v>147</v>
      </c>
      <c r="AU356" s="241" t="s">
        <v>145</v>
      </c>
      <c r="AV356" s="13" t="s">
        <v>83</v>
      </c>
      <c r="AW356" s="13" t="s">
        <v>32</v>
      </c>
      <c r="AX356" s="13" t="s">
        <v>75</v>
      </c>
      <c r="AY356" s="241" t="s">
        <v>136</v>
      </c>
    </row>
    <row r="357" s="14" customFormat="1">
      <c r="A357" s="14"/>
      <c r="B357" s="242"/>
      <c r="C357" s="243"/>
      <c r="D357" s="233" t="s">
        <v>147</v>
      </c>
      <c r="E357" s="244" t="s">
        <v>1</v>
      </c>
      <c r="F357" s="245" t="s">
        <v>144</v>
      </c>
      <c r="G357" s="243"/>
      <c r="H357" s="246">
        <v>4</v>
      </c>
      <c r="I357" s="247"/>
      <c r="J357" s="243"/>
      <c r="K357" s="243"/>
      <c r="L357" s="248"/>
      <c r="M357" s="249"/>
      <c r="N357" s="250"/>
      <c r="O357" s="250"/>
      <c r="P357" s="250"/>
      <c r="Q357" s="250"/>
      <c r="R357" s="250"/>
      <c r="S357" s="250"/>
      <c r="T357" s="251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2" t="s">
        <v>147</v>
      </c>
      <c r="AU357" s="252" t="s">
        <v>145</v>
      </c>
      <c r="AV357" s="14" t="s">
        <v>145</v>
      </c>
      <c r="AW357" s="14" t="s">
        <v>32</v>
      </c>
      <c r="AX357" s="14" t="s">
        <v>75</v>
      </c>
      <c r="AY357" s="252" t="s">
        <v>136</v>
      </c>
    </row>
    <row r="358" s="13" customFormat="1">
      <c r="A358" s="13"/>
      <c r="B358" s="231"/>
      <c r="C358" s="232"/>
      <c r="D358" s="233" t="s">
        <v>147</v>
      </c>
      <c r="E358" s="234" t="s">
        <v>1</v>
      </c>
      <c r="F358" s="235" t="s">
        <v>697</v>
      </c>
      <c r="G358" s="232"/>
      <c r="H358" s="234" t="s">
        <v>1</v>
      </c>
      <c r="I358" s="236"/>
      <c r="J358" s="232"/>
      <c r="K358" s="232"/>
      <c r="L358" s="237"/>
      <c r="M358" s="238"/>
      <c r="N358" s="239"/>
      <c r="O358" s="239"/>
      <c r="P358" s="239"/>
      <c r="Q358" s="239"/>
      <c r="R358" s="239"/>
      <c r="S358" s="239"/>
      <c r="T358" s="240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1" t="s">
        <v>147</v>
      </c>
      <c r="AU358" s="241" t="s">
        <v>145</v>
      </c>
      <c r="AV358" s="13" t="s">
        <v>83</v>
      </c>
      <c r="AW358" s="13" t="s">
        <v>32</v>
      </c>
      <c r="AX358" s="13" t="s">
        <v>75</v>
      </c>
      <c r="AY358" s="241" t="s">
        <v>136</v>
      </c>
    </row>
    <row r="359" s="14" customFormat="1">
      <c r="A359" s="14"/>
      <c r="B359" s="242"/>
      <c r="C359" s="243"/>
      <c r="D359" s="233" t="s">
        <v>147</v>
      </c>
      <c r="E359" s="244" t="s">
        <v>1</v>
      </c>
      <c r="F359" s="245" t="s">
        <v>425</v>
      </c>
      <c r="G359" s="243"/>
      <c r="H359" s="246">
        <v>100</v>
      </c>
      <c r="I359" s="247"/>
      <c r="J359" s="243"/>
      <c r="K359" s="243"/>
      <c r="L359" s="248"/>
      <c r="M359" s="249"/>
      <c r="N359" s="250"/>
      <c r="O359" s="250"/>
      <c r="P359" s="250"/>
      <c r="Q359" s="250"/>
      <c r="R359" s="250"/>
      <c r="S359" s="250"/>
      <c r="T359" s="251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2" t="s">
        <v>147</v>
      </c>
      <c r="AU359" s="252" t="s">
        <v>145</v>
      </c>
      <c r="AV359" s="14" t="s">
        <v>145</v>
      </c>
      <c r="AW359" s="14" t="s">
        <v>32</v>
      </c>
      <c r="AX359" s="14" t="s">
        <v>75</v>
      </c>
      <c r="AY359" s="252" t="s">
        <v>136</v>
      </c>
    </row>
    <row r="360" s="15" customFormat="1">
      <c r="A360" s="15"/>
      <c r="B360" s="257"/>
      <c r="C360" s="258"/>
      <c r="D360" s="233" t="s">
        <v>147</v>
      </c>
      <c r="E360" s="259" t="s">
        <v>1</v>
      </c>
      <c r="F360" s="260" t="s">
        <v>185</v>
      </c>
      <c r="G360" s="258"/>
      <c r="H360" s="261">
        <v>476</v>
      </c>
      <c r="I360" s="262"/>
      <c r="J360" s="258"/>
      <c r="K360" s="258"/>
      <c r="L360" s="263"/>
      <c r="M360" s="281"/>
      <c r="N360" s="282"/>
      <c r="O360" s="282"/>
      <c r="P360" s="282"/>
      <c r="Q360" s="282"/>
      <c r="R360" s="282"/>
      <c r="S360" s="282"/>
      <c r="T360" s="283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67" t="s">
        <v>147</v>
      </c>
      <c r="AU360" s="267" t="s">
        <v>145</v>
      </c>
      <c r="AV360" s="15" t="s">
        <v>144</v>
      </c>
      <c r="AW360" s="15" t="s">
        <v>32</v>
      </c>
      <c r="AX360" s="15" t="s">
        <v>83</v>
      </c>
      <c r="AY360" s="267" t="s">
        <v>136</v>
      </c>
    </row>
    <row r="361" s="2" customFormat="1" ht="6.96" customHeight="1">
      <c r="A361" s="38"/>
      <c r="B361" s="66"/>
      <c r="C361" s="67"/>
      <c r="D361" s="67"/>
      <c r="E361" s="67"/>
      <c r="F361" s="67"/>
      <c r="G361" s="67"/>
      <c r="H361" s="67"/>
      <c r="I361" s="67"/>
      <c r="J361" s="67"/>
      <c r="K361" s="67"/>
      <c r="L361" s="44"/>
      <c r="M361" s="38"/>
      <c r="O361" s="38"/>
      <c r="P361" s="38"/>
      <c r="Q361" s="38"/>
      <c r="R361" s="38"/>
      <c r="S361" s="38"/>
      <c r="T361" s="38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</row>
  </sheetData>
  <sheetProtection sheet="1" autoFilter="0" formatColumns="0" formatRows="0" objects="1" scenarios="1" spinCount="100000" saltValue="pXquR8KxYvgX4FJIFr8ee8/FCjYl4R/PNv8d1AWFtWLVMFdxGXhd3XTWa15N4go+zmJjDpf9ROSmWhB2bQXtwg==" hashValue="iWjMy8DxZL4sw51VKIzAfvmeeupTaJtf8WQGFZoCEomJLEoaZxAbGm14YyG1vdPEUuO8JSJtiTULun6I8HwVtw==" algorithmName="SHA-512" password="CC35"/>
  <autoFilter ref="C126:K360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103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DS Benešov - Stavební úpravy dle aktualizace PBŘ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704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23. 7. 2024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31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ROUND((SUM(BE127:BE360)),  2)</f>
        <v>0</v>
      </c>
      <c r="G33" s="38"/>
      <c r="H33" s="38"/>
      <c r="I33" s="155">
        <v>0.20999999999999999</v>
      </c>
      <c r="J33" s="154">
        <f>ROUND(((SUM(BE127:BE360))*I33),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ROUND((SUM(BF127:BF360)),  2)</f>
        <v>0</v>
      </c>
      <c r="G34" s="38"/>
      <c r="H34" s="38"/>
      <c r="I34" s="155">
        <v>0.12</v>
      </c>
      <c r="J34" s="154">
        <f>ROUND(((SUM(BF127:BF360))*I34),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ROUND((SUM(BG127:BG360)),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ROUND((SUM(BH127:BH360)),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ROUND((SUM(BI127:BI360)),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DS Benešov - Stavební úpravy dle aktualizace PBŘ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04 - výměna dveří 4NP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Villaniho 2130</v>
      </c>
      <c r="G89" s="40"/>
      <c r="H89" s="40"/>
      <c r="I89" s="32" t="s">
        <v>22</v>
      </c>
      <c r="J89" s="79" t="str">
        <f>IF(J12="","",J12)</f>
        <v>23. 7. 2024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DS Benešov, příspěvková organizace</v>
      </c>
      <c r="G91" s="40"/>
      <c r="H91" s="40"/>
      <c r="I91" s="32" t="s">
        <v>30</v>
      </c>
      <c r="J91" s="36" t="str">
        <f>E21</f>
        <v>ING. LUBOŠ BRANDEIS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 LUBOŠ BRANDEIS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107</v>
      </c>
      <c r="D94" s="176"/>
      <c r="E94" s="176"/>
      <c r="F94" s="176"/>
      <c r="G94" s="176"/>
      <c r="H94" s="176"/>
      <c r="I94" s="176"/>
      <c r="J94" s="177" t="s">
        <v>108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109</v>
      </c>
      <c r="D96" s="40"/>
      <c r="E96" s="40"/>
      <c r="F96" s="40"/>
      <c r="G96" s="40"/>
      <c r="H96" s="40"/>
      <c r="I96" s="40"/>
      <c r="J96" s="110">
        <f>J127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110</v>
      </c>
    </row>
    <row r="97" s="9" customFormat="1" ht="24.96" customHeight="1">
      <c r="A97" s="9"/>
      <c r="B97" s="179"/>
      <c r="C97" s="180"/>
      <c r="D97" s="181" t="s">
        <v>111</v>
      </c>
      <c r="E97" s="182"/>
      <c r="F97" s="182"/>
      <c r="G97" s="182"/>
      <c r="H97" s="182"/>
      <c r="I97" s="182"/>
      <c r="J97" s="183">
        <f>J128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112</v>
      </c>
      <c r="E98" s="188"/>
      <c r="F98" s="188"/>
      <c r="G98" s="188"/>
      <c r="H98" s="188"/>
      <c r="I98" s="188"/>
      <c r="J98" s="189">
        <f>J129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113</v>
      </c>
      <c r="E99" s="188"/>
      <c r="F99" s="188"/>
      <c r="G99" s="188"/>
      <c r="H99" s="188"/>
      <c r="I99" s="188"/>
      <c r="J99" s="189">
        <f>J141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114</v>
      </c>
      <c r="E100" s="188"/>
      <c r="F100" s="188"/>
      <c r="G100" s="188"/>
      <c r="H100" s="188"/>
      <c r="I100" s="188"/>
      <c r="J100" s="189">
        <f>J179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115</v>
      </c>
      <c r="E101" s="188"/>
      <c r="F101" s="188"/>
      <c r="G101" s="188"/>
      <c r="H101" s="188"/>
      <c r="I101" s="188"/>
      <c r="J101" s="189">
        <f>J206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116</v>
      </c>
      <c r="E102" s="188"/>
      <c r="F102" s="188"/>
      <c r="G102" s="188"/>
      <c r="H102" s="188"/>
      <c r="I102" s="188"/>
      <c r="J102" s="189">
        <f>J212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9"/>
      <c r="C103" s="180"/>
      <c r="D103" s="181" t="s">
        <v>117</v>
      </c>
      <c r="E103" s="182"/>
      <c r="F103" s="182"/>
      <c r="G103" s="182"/>
      <c r="H103" s="182"/>
      <c r="I103" s="182"/>
      <c r="J103" s="183">
        <f>J215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5"/>
      <c r="C104" s="186"/>
      <c r="D104" s="187" t="s">
        <v>118</v>
      </c>
      <c r="E104" s="188"/>
      <c r="F104" s="188"/>
      <c r="G104" s="188"/>
      <c r="H104" s="188"/>
      <c r="I104" s="188"/>
      <c r="J104" s="189">
        <f>J216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430</v>
      </c>
      <c r="E105" s="188"/>
      <c r="F105" s="188"/>
      <c r="G105" s="188"/>
      <c r="H105" s="188"/>
      <c r="I105" s="188"/>
      <c r="J105" s="189">
        <f>J270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431</v>
      </c>
      <c r="E106" s="188"/>
      <c r="F106" s="188"/>
      <c r="G106" s="188"/>
      <c r="H106" s="188"/>
      <c r="I106" s="188"/>
      <c r="J106" s="189">
        <f>J295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120</v>
      </c>
      <c r="E107" s="188"/>
      <c r="F107" s="188"/>
      <c r="G107" s="188"/>
      <c r="H107" s="188"/>
      <c r="I107" s="188"/>
      <c r="J107" s="189">
        <f>J320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3" s="2" customFormat="1" ht="6.96" customHeight="1">
      <c r="A113" s="38"/>
      <c r="B113" s="68"/>
      <c r="C113" s="69"/>
      <c r="D113" s="69"/>
      <c r="E113" s="69"/>
      <c r="F113" s="69"/>
      <c r="G113" s="69"/>
      <c r="H113" s="69"/>
      <c r="I113" s="69"/>
      <c r="J113" s="69"/>
      <c r="K113" s="69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121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16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174" t="str">
        <f>E7</f>
        <v>DS Benešov - Stavební úpravy dle aktualizace PBŘ</v>
      </c>
      <c r="F117" s="32"/>
      <c r="G117" s="32"/>
      <c r="H117" s="32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104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E9</f>
        <v>04 - výměna dveří 4NP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F12</f>
        <v>Villaniho 2130</v>
      </c>
      <c r="G121" s="40"/>
      <c r="H121" s="40"/>
      <c r="I121" s="32" t="s">
        <v>22</v>
      </c>
      <c r="J121" s="79" t="str">
        <f>IF(J12="","",J12)</f>
        <v>23. 7. 2024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25.65" customHeight="1">
      <c r="A123" s="38"/>
      <c r="B123" s="39"/>
      <c r="C123" s="32" t="s">
        <v>24</v>
      </c>
      <c r="D123" s="40"/>
      <c r="E123" s="40"/>
      <c r="F123" s="27" t="str">
        <f>E15</f>
        <v>DS Benešov, příspěvková organizace</v>
      </c>
      <c r="G123" s="40"/>
      <c r="H123" s="40"/>
      <c r="I123" s="32" t="s">
        <v>30</v>
      </c>
      <c r="J123" s="36" t="str">
        <f>E21</f>
        <v>ING. LUBOŠ BRANDEIS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25.65" customHeight="1">
      <c r="A124" s="38"/>
      <c r="B124" s="39"/>
      <c r="C124" s="32" t="s">
        <v>28</v>
      </c>
      <c r="D124" s="40"/>
      <c r="E124" s="40"/>
      <c r="F124" s="27" t="str">
        <f>IF(E18="","",E18)</f>
        <v>Vyplň údaj</v>
      </c>
      <c r="G124" s="40"/>
      <c r="H124" s="40"/>
      <c r="I124" s="32" t="s">
        <v>33</v>
      </c>
      <c r="J124" s="36" t="str">
        <f>E24</f>
        <v>ING. LUBOŠ BRANDEIS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91"/>
      <c r="B126" s="192"/>
      <c r="C126" s="193" t="s">
        <v>122</v>
      </c>
      <c r="D126" s="194" t="s">
        <v>60</v>
      </c>
      <c r="E126" s="194" t="s">
        <v>56</v>
      </c>
      <c r="F126" s="194" t="s">
        <v>57</v>
      </c>
      <c r="G126" s="194" t="s">
        <v>123</v>
      </c>
      <c r="H126" s="194" t="s">
        <v>124</v>
      </c>
      <c r="I126" s="194" t="s">
        <v>125</v>
      </c>
      <c r="J126" s="194" t="s">
        <v>108</v>
      </c>
      <c r="K126" s="195" t="s">
        <v>126</v>
      </c>
      <c r="L126" s="196"/>
      <c r="M126" s="100" t="s">
        <v>1</v>
      </c>
      <c r="N126" s="101" t="s">
        <v>39</v>
      </c>
      <c r="O126" s="101" t="s">
        <v>127</v>
      </c>
      <c r="P126" s="101" t="s">
        <v>128</v>
      </c>
      <c r="Q126" s="101" t="s">
        <v>129</v>
      </c>
      <c r="R126" s="101" t="s">
        <v>130</v>
      </c>
      <c r="S126" s="101" t="s">
        <v>131</v>
      </c>
      <c r="T126" s="102" t="s">
        <v>132</v>
      </c>
      <c r="U126" s="191"/>
      <c r="V126" s="191"/>
      <c r="W126" s="191"/>
      <c r="X126" s="191"/>
      <c r="Y126" s="191"/>
      <c r="Z126" s="191"/>
      <c r="AA126" s="191"/>
      <c r="AB126" s="191"/>
      <c r="AC126" s="191"/>
      <c r="AD126" s="191"/>
      <c r="AE126" s="191"/>
    </row>
    <row r="127" s="2" customFormat="1" ht="22.8" customHeight="1">
      <c r="A127" s="38"/>
      <c r="B127" s="39"/>
      <c r="C127" s="107" t="s">
        <v>133</v>
      </c>
      <c r="D127" s="40"/>
      <c r="E127" s="40"/>
      <c r="F127" s="40"/>
      <c r="G127" s="40"/>
      <c r="H127" s="40"/>
      <c r="I127" s="40"/>
      <c r="J127" s="197">
        <f>BK127</f>
        <v>0</v>
      </c>
      <c r="K127" s="40"/>
      <c r="L127" s="44"/>
      <c r="M127" s="103"/>
      <c r="N127" s="198"/>
      <c r="O127" s="104"/>
      <c r="P127" s="199">
        <f>P128+P215</f>
        <v>0</v>
      </c>
      <c r="Q127" s="104"/>
      <c r="R127" s="199">
        <f>R128+R215</f>
        <v>15.7920061</v>
      </c>
      <c r="S127" s="104"/>
      <c r="T127" s="200">
        <f>T128+T215</f>
        <v>15.515133000000002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74</v>
      </c>
      <c r="AU127" s="17" t="s">
        <v>110</v>
      </c>
      <c r="BK127" s="201">
        <f>BK128+BK215</f>
        <v>0</v>
      </c>
    </row>
    <row r="128" s="12" customFormat="1" ht="25.92" customHeight="1">
      <c r="A128" s="12"/>
      <c r="B128" s="202"/>
      <c r="C128" s="203"/>
      <c r="D128" s="204" t="s">
        <v>74</v>
      </c>
      <c r="E128" s="205" t="s">
        <v>134</v>
      </c>
      <c r="F128" s="205" t="s">
        <v>135</v>
      </c>
      <c r="G128" s="203"/>
      <c r="H128" s="203"/>
      <c r="I128" s="206"/>
      <c r="J128" s="207">
        <f>BK128</f>
        <v>0</v>
      </c>
      <c r="K128" s="203"/>
      <c r="L128" s="208"/>
      <c r="M128" s="209"/>
      <c r="N128" s="210"/>
      <c r="O128" s="210"/>
      <c r="P128" s="211">
        <f>P129+P141+P179+P206+P212</f>
        <v>0</v>
      </c>
      <c r="Q128" s="210"/>
      <c r="R128" s="211">
        <f>R129+R141+R179+R206+R212</f>
        <v>13.42733</v>
      </c>
      <c r="S128" s="210"/>
      <c r="T128" s="212">
        <f>T129+T141+T179+T206+T212</f>
        <v>13.071933000000001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83</v>
      </c>
      <c r="AT128" s="214" t="s">
        <v>74</v>
      </c>
      <c r="AU128" s="214" t="s">
        <v>75</v>
      </c>
      <c r="AY128" s="213" t="s">
        <v>136</v>
      </c>
      <c r="BK128" s="215">
        <f>BK129+BK141+BK179+BK206+BK212</f>
        <v>0</v>
      </c>
    </row>
    <row r="129" s="12" customFormat="1" ht="22.8" customHeight="1">
      <c r="A129" s="12"/>
      <c r="B129" s="202"/>
      <c r="C129" s="203"/>
      <c r="D129" s="204" t="s">
        <v>74</v>
      </c>
      <c r="E129" s="216" t="s">
        <v>137</v>
      </c>
      <c r="F129" s="216" t="s">
        <v>138</v>
      </c>
      <c r="G129" s="203"/>
      <c r="H129" s="203"/>
      <c r="I129" s="206"/>
      <c r="J129" s="217">
        <f>BK129</f>
        <v>0</v>
      </c>
      <c r="K129" s="203"/>
      <c r="L129" s="208"/>
      <c r="M129" s="209"/>
      <c r="N129" s="210"/>
      <c r="O129" s="210"/>
      <c r="P129" s="211">
        <f>SUM(P130:P140)</f>
        <v>0</v>
      </c>
      <c r="Q129" s="210"/>
      <c r="R129" s="211">
        <f>SUM(R130:R140)</f>
        <v>4.1063000000000001</v>
      </c>
      <c r="S129" s="210"/>
      <c r="T129" s="212">
        <f>SUM(T130:T140)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83</v>
      </c>
      <c r="AT129" s="214" t="s">
        <v>74</v>
      </c>
      <c r="AU129" s="214" t="s">
        <v>83</v>
      </c>
      <c r="AY129" s="213" t="s">
        <v>136</v>
      </c>
      <c r="BK129" s="215">
        <f>SUM(BK130:BK140)</f>
        <v>0</v>
      </c>
    </row>
    <row r="130" s="2" customFormat="1" ht="21.75" customHeight="1">
      <c r="A130" s="38"/>
      <c r="B130" s="39"/>
      <c r="C130" s="218" t="s">
        <v>83</v>
      </c>
      <c r="D130" s="218" t="s">
        <v>139</v>
      </c>
      <c r="E130" s="219" t="s">
        <v>432</v>
      </c>
      <c r="F130" s="220" t="s">
        <v>433</v>
      </c>
      <c r="G130" s="221" t="s">
        <v>225</v>
      </c>
      <c r="H130" s="222">
        <v>27</v>
      </c>
      <c r="I130" s="223"/>
      <c r="J130" s="224">
        <f>ROUND(I130*H130,2)</f>
        <v>0</v>
      </c>
      <c r="K130" s="220" t="s">
        <v>143</v>
      </c>
      <c r="L130" s="44"/>
      <c r="M130" s="225" t="s">
        <v>1</v>
      </c>
      <c r="N130" s="226" t="s">
        <v>41</v>
      </c>
      <c r="O130" s="91"/>
      <c r="P130" s="227">
        <f>O130*H130</f>
        <v>0</v>
      </c>
      <c r="Q130" s="227">
        <v>0.0068799999999999998</v>
      </c>
      <c r="R130" s="227">
        <f>Q130*H130</f>
        <v>0.18576000000000001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144</v>
      </c>
      <c r="AT130" s="229" t="s">
        <v>139</v>
      </c>
      <c r="AU130" s="229" t="s">
        <v>145</v>
      </c>
      <c r="AY130" s="17" t="s">
        <v>136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145</v>
      </c>
      <c r="BK130" s="230">
        <f>ROUND(I130*H130,2)</f>
        <v>0</v>
      </c>
      <c r="BL130" s="17" t="s">
        <v>144</v>
      </c>
      <c r="BM130" s="229" t="s">
        <v>705</v>
      </c>
    </row>
    <row r="131" s="14" customFormat="1">
      <c r="A131" s="14"/>
      <c r="B131" s="242"/>
      <c r="C131" s="243"/>
      <c r="D131" s="233" t="s">
        <v>147</v>
      </c>
      <c r="E131" s="244" t="s">
        <v>1</v>
      </c>
      <c r="F131" s="245" t="s">
        <v>275</v>
      </c>
      <c r="G131" s="243"/>
      <c r="H131" s="246">
        <v>27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2" t="s">
        <v>147</v>
      </c>
      <c r="AU131" s="252" t="s">
        <v>145</v>
      </c>
      <c r="AV131" s="14" t="s">
        <v>145</v>
      </c>
      <c r="AW131" s="14" t="s">
        <v>32</v>
      </c>
      <c r="AX131" s="14" t="s">
        <v>83</v>
      </c>
      <c r="AY131" s="252" t="s">
        <v>136</v>
      </c>
    </row>
    <row r="132" s="2" customFormat="1" ht="24.15" customHeight="1">
      <c r="A132" s="38"/>
      <c r="B132" s="39"/>
      <c r="C132" s="268" t="s">
        <v>145</v>
      </c>
      <c r="D132" s="268" t="s">
        <v>228</v>
      </c>
      <c r="E132" s="269" t="s">
        <v>435</v>
      </c>
      <c r="F132" s="270" t="s">
        <v>436</v>
      </c>
      <c r="G132" s="271" t="s">
        <v>225</v>
      </c>
      <c r="H132" s="272">
        <v>27</v>
      </c>
      <c r="I132" s="273"/>
      <c r="J132" s="274">
        <f>ROUND(I132*H132,2)</f>
        <v>0</v>
      </c>
      <c r="K132" s="270" t="s">
        <v>143</v>
      </c>
      <c r="L132" s="275"/>
      <c r="M132" s="276" t="s">
        <v>1</v>
      </c>
      <c r="N132" s="277" t="s">
        <v>41</v>
      </c>
      <c r="O132" s="91"/>
      <c r="P132" s="227">
        <f>O132*H132</f>
        <v>0</v>
      </c>
      <c r="Q132" s="227">
        <v>0.072999999999999995</v>
      </c>
      <c r="R132" s="227">
        <f>Q132*H132</f>
        <v>1.9709999999999999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179</v>
      </c>
      <c r="AT132" s="229" t="s">
        <v>228</v>
      </c>
      <c r="AU132" s="229" t="s">
        <v>145</v>
      </c>
      <c r="AY132" s="17" t="s">
        <v>136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145</v>
      </c>
      <c r="BK132" s="230">
        <f>ROUND(I132*H132,2)</f>
        <v>0</v>
      </c>
      <c r="BL132" s="17" t="s">
        <v>144</v>
      </c>
      <c r="BM132" s="229" t="s">
        <v>706</v>
      </c>
    </row>
    <row r="133" s="2" customFormat="1" ht="16.5" customHeight="1">
      <c r="A133" s="38"/>
      <c r="B133" s="39"/>
      <c r="C133" s="218" t="s">
        <v>137</v>
      </c>
      <c r="D133" s="218" t="s">
        <v>139</v>
      </c>
      <c r="E133" s="219" t="s">
        <v>438</v>
      </c>
      <c r="F133" s="220" t="s">
        <v>439</v>
      </c>
      <c r="G133" s="221" t="s">
        <v>171</v>
      </c>
      <c r="H133" s="222">
        <v>27</v>
      </c>
      <c r="I133" s="223"/>
      <c r="J133" s="224">
        <f>ROUND(I133*H133,2)</f>
        <v>0</v>
      </c>
      <c r="K133" s="220" t="s">
        <v>1</v>
      </c>
      <c r="L133" s="44"/>
      <c r="M133" s="225" t="s">
        <v>1</v>
      </c>
      <c r="N133" s="226" t="s">
        <v>41</v>
      </c>
      <c r="O133" s="91"/>
      <c r="P133" s="227">
        <f>O133*H133</f>
        <v>0</v>
      </c>
      <c r="Q133" s="227">
        <v>0.0068799999999999998</v>
      </c>
      <c r="R133" s="227">
        <f>Q133*H133</f>
        <v>0.18576000000000001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144</v>
      </c>
      <c r="AT133" s="229" t="s">
        <v>139</v>
      </c>
      <c r="AU133" s="229" t="s">
        <v>145</v>
      </c>
      <c r="AY133" s="17" t="s">
        <v>136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145</v>
      </c>
      <c r="BK133" s="230">
        <f>ROUND(I133*H133,2)</f>
        <v>0</v>
      </c>
      <c r="BL133" s="17" t="s">
        <v>144</v>
      </c>
      <c r="BM133" s="229" t="s">
        <v>707</v>
      </c>
    </row>
    <row r="134" s="2" customFormat="1">
      <c r="A134" s="38"/>
      <c r="B134" s="39"/>
      <c r="C134" s="40"/>
      <c r="D134" s="233" t="s">
        <v>155</v>
      </c>
      <c r="E134" s="40"/>
      <c r="F134" s="253" t="s">
        <v>441</v>
      </c>
      <c r="G134" s="40"/>
      <c r="H134" s="40"/>
      <c r="I134" s="254"/>
      <c r="J134" s="40"/>
      <c r="K134" s="40"/>
      <c r="L134" s="44"/>
      <c r="M134" s="255"/>
      <c r="N134" s="256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155</v>
      </c>
      <c r="AU134" s="17" t="s">
        <v>145</v>
      </c>
    </row>
    <row r="135" s="14" customFormat="1">
      <c r="A135" s="14"/>
      <c r="B135" s="242"/>
      <c r="C135" s="243"/>
      <c r="D135" s="233" t="s">
        <v>147</v>
      </c>
      <c r="E135" s="244" t="s">
        <v>1</v>
      </c>
      <c r="F135" s="245" t="s">
        <v>275</v>
      </c>
      <c r="G135" s="243"/>
      <c r="H135" s="246">
        <v>27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2" t="s">
        <v>147</v>
      </c>
      <c r="AU135" s="252" t="s">
        <v>145</v>
      </c>
      <c r="AV135" s="14" t="s">
        <v>145</v>
      </c>
      <c r="AW135" s="14" t="s">
        <v>32</v>
      </c>
      <c r="AX135" s="14" t="s">
        <v>83</v>
      </c>
      <c r="AY135" s="252" t="s">
        <v>136</v>
      </c>
    </row>
    <row r="136" s="2" customFormat="1" ht="24.15" customHeight="1">
      <c r="A136" s="38"/>
      <c r="B136" s="39"/>
      <c r="C136" s="218" t="s">
        <v>144</v>
      </c>
      <c r="D136" s="218" t="s">
        <v>139</v>
      </c>
      <c r="E136" s="219" t="s">
        <v>442</v>
      </c>
      <c r="F136" s="220" t="s">
        <v>443</v>
      </c>
      <c r="G136" s="221" t="s">
        <v>171</v>
      </c>
      <c r="H136" s="222">
        <v>26</v>
      </c>
      <c r="I136" s="223"/>
      <c r="J136" s="224">
        <f>ROUND(I136*H136,2)</f>
        <v>0</v>
      </c>
      <c r="K136" s="220" t="s">
        <v>1</v>
      </c>
      <c r="L136" s="44"/>
      <c r="M136" s="225" t="s">
        <v>1</v>
      </c>
      <c r="N136" s="226" t="s">
        <v>41</v>
      </c>
      <c r="O136" s="91"/>
      <c r="P136" s="227">
        <f>O136*H136</f>
        <v>0</v>
      </c>
      <c r="Q136" s="227">
        <v>0.012999999999999999</v>
      </c>
      <c r="R136" s="227">
        <f>Q136*H136</f>
        <v>0.33799999999999997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144</v>
      </c>
      <c r="AT136" s="229" t="s">
        <v>139</v>
      </c>
      <c r="AU136" s="229" t="s">
        <v>145</v>
      </c>
      <c r="AY136" s="17" t="s">
        <v>136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145</v>
      </c>
      <c r="BK136" s="230">
        <f>ROUND(I136*H136,2)</f>
        <v>0</v>
      </c>
      <c r="BL136" s="17" t="s">
        <v>144</v>
      </c>
      <c r="BM136" s="229" t="s">
        <v>708</v>
      </c>
    </row>
    <row r="137" s="14" customFormat="1">
      <c r="A137" s="14"/>
      <c r="B137" s="242"/>
      <c r="C137" s="243"/>
      <c r="D137" s="233" t="s">
        <v>147</v>
      </c>
      <c r="E137" s="244" t="s">
        <v>1</v>
      </c>
      <c r="F137" s="245" t="s">
        <v>270</v>
      </c>
      <c r="G137" s="243"/>
      <c r="H137" s="246">
        <v>26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2" t="s">
        <v>147</v>
      </c>
      <c r="AU137" s="252" t="s">
        <v>145</v>
      </c>
      <c r="AV137" s="14" t="s">
        <v>145</v>
      </c>
      <c r="AW137" s="14" t="s">
        <v>32</v>
      </c>
      <c r="AX137" s="14" t="s">
        <v>83</v>
      </c>
      <c r="AY137" s="252" t="s">
        <v>136</v>
      </c>
    </row>
    <row r="138" s="2" customFormat="1" ht="24.15" customHeight="1">
      <c r="A138" s="38"/>
      <c r="B138" s="39"/>
      <c r="C138" s="218" t="s">
        <v>164</v>
      </c>
      <c r="D138" s="218" t="s">
        <v>139</v>
      </c>
      <c r="E138" s="219" t="s">
        <v>140</v>
      </c>
      <c r="F138" s="220" t="s">
        <v>141</v>
      </c>
      <c r="G138" s="221" t="s">
        <v>142</v>
      </c>
      <c r="H138" s="222">
        <v>18</v>
      </c>
      <c r="I138" s="223"/>
      <c r="J138" s="224">
        <f>ROUND(I138*H138,2)</f>
        <v>0</v>
      </c>
      <c r="K138" s="220" t="s">
        <v>143</v>
      </c>
      <c r="L138" s="44"/>
      <c r="M138" s="225" t="s">
        <v>1</v>
      </c>
      <c r="N138" s="226" t="s">
        <v>41</v>
      </c>
      <c r="O138" s="91"/>
      <c r="P138" s="227">
        <f>O138*H138</f>
        <v>0</v>
      </c>
      <c r="Q138" s="227">
        <v>0.079210000000000003</v>
      </c>
      <c r="R138" s="227">
        <f>Q138*H138</f>
        <v>1.4257800000000001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144</v>
      </c>
      <c r="AT138" s="229" t="s">
        <v>139</v>
      </c>
      <c r="AU138" s="229" t="s">
        <v>145</v>
      </c>
      <c r="AY138" s="17" t="s">
        <v>136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145</v>
      </c>
      <c r="BK138" s="230">
        <f>ROUND(I138*H138,2)</f>
        <v>0</v>
      </c>
      <c r="BL138" s="17" t="s">
        <v>144</v>
      </c>
      <c r="BM138" s="229" t="s">
        <v>709</v>
      </c>
    </row>
    <row r="139" s="13" customFormat="1">
      <c r="A139" s="13"/>
      <c r="B139" s="231"/>
      <c r="C139" s="232"/>
      <c r="D139" s="233" t="s">
        <v>147</v>
      </c>
      <c r="E139" s="234" t="s">
        <v>1</v>
      </c>
      <c r="F139" s="235" t="s">
        <v>446</v>
      </c>
      <c r="G139" s="232"/>
      <c r="H139" s="234" t="s">
        <v>1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147</v>
      </c>
      <c r="AU139" s="241" t="s">
        <v>145</v>
      </c>
      <c r="AV139" s="13" t="s">
        <v>83</v>
      </c>
      <c r="AW139" s="13" t="s">
        <v>32</v>
      </c>
      <c r="AX139" s="13" t="s">
        <v>75</v>
      </c>
      <c r="AY139" s="241" t="s">
        <v>136</v>
      </c>
    </row>
    <row r="140" s="14" customFormat="1">
      <c r="A140" s="14"/>
      <c r="B140" s="242"/>
      <c r="C140" s="243"/>
      <c r="D140" s="233" t="s">
        <v>147</v>
      </c>
      <c r="E140" s="244" t="s">
        <v>1</v>
      </c>
      <c r="F140" s="245" t="s">
        <v>238</v>
      </c>
      <c r="G140" s="243"/>
      <c r="H140" s="246">
        <v>18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2" t="s">
        <v>147</v>
      </c>
      <c r="AU140" s="252" t="s">
        <v>145</v>
      </c>
      <c r="AV140" s="14" t="s">
        <v>145</v>
      </c>
      <c r="AW140" s="14" t="s">
        <v>32</v>
      </c>
      <c r="AX140" s="14" t="s">
        <v>83</v>
      </c>
      <c r="AY140" s="252" t="s">
        <v>136</v>
      </c>
    </row>
    <row r="141" s="12" customFormat="1" ht="22.8" customHeight="1">
      <c r="A141" s="12"/>
      <c r="B141" s="202"/>
      <c r="C141" s="203"/>
      <c r="D141" s="204" t="s">
        <v>74</v>
      </c>
      <c r="E141" s="216" t="s">
        <v>150</v>
      </c>
      <c r="F141" s="216" t="s">
        <v>151</v>
      </c>
      <c r="G141" s="203"/>
      <c r="H141" s="203"/>
      <c r="I141" s="206"/>
      <c r="J141" s="217">
        <f>BK141</f>
        <v>0</v>
      </c>
      <c r="K141" s="203"/>
      <c r="L141" s="208"/>
      <c r="M141" s="209"/>
      <c r="N141" s="210"/>
      <c r="O141" s="210"/>
      <c r="P141" s="211">
        <f>SUM(P142:P178)</f>
        <v>0</v>
      </c>
      <c r="Q141" s="210"/>
      <c r="R141" s="211">
        <f>SUM(R142:R178)</f>
        <v>9.289530000000001</v>
      </c>
      <c r="S141" s="210"/>
      <c r="T141" s="212">
        <f>SUM(T142:T178)</f>
        <v>0.023820000000000004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3" t="s">
        <v>83</v>
      </c>
      <c r="AT141" s="214" t="s">
        <v>74</v>
      </c>
      <c r="AU141" s="214" t="s">
        <v>83</v>
      </c>
      <c r="AY141" s="213" t="s">
        <v>136</v>
      </c>
      <c r="BK141" s="215">
        <f>SUM(BK142:BK178)</f>
        <v>0</v>
      </c>
    </row>
    <row r="142" s="2" customFormat="1" ht="24.15" customHeight="1">
      <c r="A142" s="38"/>
      <c r="B142" s="39"/>
      <c r="C142" s="218" t="s">
        <v>150</v>
      </c>
      <c r="D142" s="218" t="s">
        <v>139</v>
      </c>
      <c r="E142" s="219" t="s">
        <v>152</v>
      </c>
      <c r="F142" s="220" t="s">
        <v>153</v>
      </c>
      <c r="G142" s="221" t="s">
        <v>142</v>
      </c>
      <c r="H142" s="222">
        <v>199</v>
      </c>
      <c r="I142" s="223"/>
      <c r="J142" s="224">
        <f>ROUND(I142*H142,2)</f>
        <v>0</v>
      </c>
      <c r="K142" s="220" t="s">
        <v>143</v>
      </c>
      <c r="L142" s="44"/>
      <c r="M142" s="225" t="s">
        <v>1</v>
      </c>
      <c r="N142" s="226" t="s">
        <v>41</v>
      </c>
      <c r="O142" s="91"/>
      <c r="P142" s="227">
        <f>O142*H142</f>
        <v>0</v>
      </c>
      <c r="Q142" s="227">
        <v>0.00025999999999999998</v>
      </c>
      <c r="R142" s="227">
        <f>Q142*H142</f>
        <v>0.051739999999999994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144</v>
      </c>
      <c r="AT142" s="229" t="s">
        <v>139</v>
      </c>
      <c r="AU142" s="229" t="s">
        <v>145</v>
      </c>
      <c r="AY142" s="17" t="s">
        <v>136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145</v>
      </c>
      <c r="BK142" s="230">
        <f>ROUND(I142*H142,2)</f>
        <v>0</v>
      </c>
      <c r="BL142" s="17" t="s">
        <v>144</v>
      </c>
      <c r="BM142" s="229" t="s">
        <v>710</v>
      </c>
    </row>
    <row r="143" s="13" customFormat="1">
      <c r="A143" s="13"/>
      <c r="B143" s="231"/>
      <c r="C143" s="232"/>
      <c r="D143" s="233" t="s">
        <v>147</v>
      </c>
      <c r="E143" s="234" t="s">
        <v>1</v>
      </c>
      <c r="F143" s="235" t="s">
        <v>448</v>
      </c>
      <c r="G143" s="232"/>
      <c r="H143" s="234" t="s">
        <v>1</v>
      </c>
      <c r="I143" s="236"/>
      <c r="J143" s="232"/>
      <c r="K143" s="232"/>
      <c r="L143" s="237"/>
      <c r="M143" s="238"/>
      <c r="N143" s="239"/>
      <c r="O143" s="239"/>
      <c r="P143" s="239"/>
      <c r="Q143" s="239"/>
      <c r="R143" s="239"/>
      <c r="S143" s="239"/>
      <c r="T143" s="24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1" t="s">
        <v>147</v>
      </c>
      <c r="AU143" s="241" t="s">
        <v>145</v>
      </c>
      <c r="AV143" s="13" t="s">
        <v>83</v>
      </c>
      <c r="AW143" s="13" t="s">
        <v>32</v>
      </c>
      <c r="AX143" s="13" t="s">
        <v>75</v>
      </c>
      <c r="AY143" s="241" t="s">
        <v>136</v>
      </c>
    </row>
    <row r="144" s="14" customFormat="1">
      <c r="A144" s="14"/>
      <c r="B144" s="242"/>
      <c r="C144" s="243"/>
      <c r="D144" s="233" t="s">
        <v>147</v>
      </c>
      <c r="E144" s="244" t="s">
        <v>1</v>
      </c>
      <c r="F144" s="245" t="s">
        <v>449</v>
      </c>
      <c r="G144" s="243"/>
      <c r="H144" s="246">
        <v>150</v>
      </c>
      <c r="I144" s="247"/>
      <c r="J144" s="243"/>
      <c r="K144" s="243"/>
      <c r="L144" s="248"/>
      <c r="M144" s="249"/>
      <c r="N144" s="250"/>
      <c r="O144" s="250"/>
      <c r="P144" s="250"/>
      <c r="Q144" s="250"/>
      <c r="R144" s="250"/>
      <c r="S144" s="250"/>
      <c r="T144" s="25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2" t="s">
        <v>147</v>
      </c>
      <c r="AU144" s="252" t="s">
        <v>145</v>
      </c>
      <c r="AV144" s="14" t="s">
        <v>145</v>
      </c>
      <c r="AW144" s="14" t="s">
        <v>32</v>
      </c>
      <c r="AX144" s="14" t="s">
        <v>75</v>
      </c>
      <c r="AY144" s="252" t="s">
        <v>136</v>
      </c>
    </row>
    <row r="145" s="13" customFormat="1">
      <c r="A145" s="13"/>
      <c r="B145" s="231"/>
      <c r="C145" s="232"/>
      <c r="D145" s="233" t="s">
        <v>147</v>
      </c>
      <c r="E145" s="234" t="s">
        <v>1</v>
      </c>
      <c r="F145" s="235" t="s">
        <v>711</v>
      </c>
      <c r="G145" s="232"/>
      <c r="H145" s="234" t="s">
        <v>1</v>
      </c>
      <c r="I145" s="236"/>
      <c r="J145" s="232"/>
      <c r="K145" s="232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147</v>
      </c>
      <c r="AU145" s="241" t="s">
        <v>145</v>
      </c>
      <c r="AV145" s="13" t="s">
        <v>83</v>
      </c>
      <c r="AW145" s="13" t="s">
        <v>32</v>
      </c>
      <c r="AX145" s="13" t="s">
        <v>75</v>
      </c>
      <c r="AY145" s="241" t="s">
        <v>136</v>
      </c>
    </row>
    <row r="146" s="14" customFormat="1">
      <c r="A146" s="14"/>
      <c r="B146" s="242"/>
      <c r="C146" s="243"/>
      <c r="D146" s="233" t="s">
        <v>147</v>
      </c>
      <c r="E146" s="244" t="s">
        <v>1</v>
      </c>
      <c r="F146" s="245" t="s">
        <v>144</v>
      </c>
      <c r="G146" s="243"/>
      <c r="H146" s="246">
        <v>4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2" t="s">
        <v>147</v>
      </c>
      <c r="AU146" s="252" t="s">
        <v>145</v>
      </c>
      <c r="AV146" s="14" t="s">
        <v>145</v>
      </c>
      <c r="AW146" s="14" t="s">
        <v>32</v>
      </c>
      <c r="AX146" s="14" t="s">
        <v>75</v>
      </c>
      <c r="AY146" s="252" t="s">
        <v>136</v>
      </c>
    </row>
    <row r="147" s="13" customFormat="1">
      <c r="A147" s="13"/>
      <c r="B147" s="231"/>
      <c r="C147" s="232"/>
      <c r="D147" s="233" t="s">
        <v>147</v>
      </c>
      <c r="E147" s="234" t="s">
        <v>1</v>
      </c>
      <c r="F147" s="235" t="s">
        <v>451</v>
      </c>
      <c r="G147" s="232"/>
      <c r="H147" s="234" t="s">
        <v>1</v>
      </c>
      <c r="I147" s="236"/>
      <c r="J147" s="232"/>
      <c r="K147" s="232"/>
      <c r="L147" s="237"/>
      <c r="M147" s="238"/>
      <c r="N147" s="239"/>
      <c r="O147" s="239"/>
      <c r="P147" s="239"/>
      <c r="Q147" s="239"/>
      <c r="R147" s="239"/>
      <c r="S147" s="239"/>
      <c r="T147" s="24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147</v>
      </c>
      <c r="AU147" s="241" t="s">
        <v>145</v>
      </c>
      <c r="AV147" s="13" t="s">
        <v>83</v>
      </c>
      <c r="AW147" s="13" t="s">
        <v>32</v>
      </c>
      <c r="AX147" s="13" t="s">
        <v>75</v>
      </c>
      <c r="AY147" s="241" t="s">
        <v>136</v>
      </c>
    </row>
    <row r="148" s="14" customFormat="1">
      <c r="A148" s="14"/>
      <c r="B148" s="242"/>
      <c r="C148" s="243"/>
      <c r="D148" s="233" t="s">
        <v>147</v>
      </c>
      <c r="E148" s="244" t="s">
        <v>1</v>
      </c>
      <c r="F148" s="245" t="s">
        <v>452</v>
      </c>
      <c r="G148" s="243"/>
      <c r="H148" s="246">
        <v>45</v>
      </c>
      <c r="I148" s="247"/>
      <c r="J148" s="243"/>
      <c r="K148" s="243"/>
      <c r="L148" s="248"/>
      <c r="M148" s="249"/>
      <c r="N148" s="250"/>
      <c r="O148" s="250"/>
      <c r="P148" s="250"/>
      <c r="Q148" s="250"/>
      <c r="R148" s="250"/>
      <c r="S148" s="250"/>
      <c r="T148" s="25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2" t="s">
        <v>147</v>
      </c>
      <c r="AU148" s="252" t="s">
        <v>145</v>
      </c>
      <c r="AV148" s="14" t="s">
        <v>145</v>
      </c>
      <c r="AW148" s="14" t="s">
        <v>32</v>
      </c>
      <c r="AX148" s="14" t="s">
        <v>75</v>
      </c>
      <c r="AY148" s="252" t="s">
        <v>136</v>
      </c>
    </row>
    <row r="149" s="15" customFormat="1">
      <c r="A149" s="15"/>
      <c r="B149" s="257"/>
      <c r="C149" s="258"/>
      <c r="D149" s="233" t="s">
        <v>147</v>
      </c>
      <c r="E149" s="259" t="s">
        <v>1</v>
      </c>
      <c r="F149" s="260" t="s">
        <v>185</v>
      </c>
      <c r="G149" s="258"/>
      <c r="H149" s="261">
        <v>199</v>
      </c>
      <c r="I149" s="262"/>
      <c r="J149" s="258"/>
      <c r="K149" s="258"/>
      <c r="L149" s="263"/>
      <c r="M149" s="264"/>
      <c r="N149" s="265"/>
      <c r="O149" s="265"/>
      <c r="P149" s="265"/>
      <c r="Q149" s="265"/>
      <c r="R149" s="265"/>
      <c r="S149" s="265"/>
      <c r="T149" s="266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7" t="s">
        <v>147</v>
      </c>
      <c r="AU149" s="267" t="s">
        <v>145</v>
      </c>
      <c r="AV149" s="15" t="s">
        <v>144</v>
      </c>
      <c r="AW149" s="15" t="s">
        <v>32</v>
      </c>
      <c r="AX149" s="15" t="s">
        <v>83</v>
      </c>
      <c r="AY149" s="267" t="s">
        <v>136</v>
      </c>
    </row>
    <row r="150" s="2" customFormat="1" ht="21.75" customHeight="1">
      <c r="A150" s="38"/>
      <c r="B150" s="39"/>
      <c r="C150" s="218" t="s">
        <v>175</v>
      </c>
      <c r="D150" s="218" t="s">
        <v>139</v>
      </c>
      <c r="E150" s="219" t="s">
        <v>158</v>
      </c>
      <c r="F150" s="220" t="s">
        <v>159</v>
      </c>
      <c r="G150" s="221" t="s">
        <v>142</v>
      </c>
      <c r="H150" s="222">
        <v>199</v>
      </c>
      <c r="I150" s="223"/>
      <c r="J150" s="224">
        <f>ROUND(I150*H150,2)</f>
        <v>0</v>
      </c>
      <c r="K150" s="220" t="s">
        <v>143</v>
      </c>
      <c r="L150" s="44"/>
      <c r="M150" s="225" t="s">
        <v>1</v>
      </c>
      <c r="N150" s="226" t="s">
        <v>41</v>
      </c>
      <c r="O150" s="91"/>
      <c r="P150" s="227">
        <f>O150*H150</f>
        <v>0</v>
      </c>
      <c r="Q150" s="227">
        <v>0.0043800000000000002</v>
      </c>
      <c r="R150" s="227">
        <f>Q150*H150</f>
        <v>0.87162000000000006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144</v>
      </c>
      <c r="AT150" s="229" t="s">
        <v>139</v>
      </c>
      <c r="AU150" s="229" t="s">
        <v>145</v>
      </c>
      <c r="AY150" s="17" t="s">
        <v>136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145</v>
      </c>
      <c r="BK150" s="230">
        <f>ROUND(I150*H150,2)</f>
        <v>0</v>
      </c>
      <c r="BL150" s="17" t="s">
        <v>144</v>
      </c>
      <c r="BM150" s="229" t="s">
        <v>712</v>
      </c>
    </row>
    <row r="151" s="13" customFormat="1">
      <c r="A151" s="13"/>
      <c r="B151" s="231"/>
      <c r="C151" s="232"/>
      <c r="D151" s="233" t="s">
        <v>147</v>
      </c>
      <c r="E151" s="234" t="s">
        <v>1</v>
      </c>
      <c r="F151" s="235" t="s">
        <v>448</v>
      </c>
      <c r="G151" s="232"/>
      <c r="H151" s="234" t="s">
        <v>1</v>
      </c>
      <c r="I151" s="236"/>
      <c r="J151" s="232"/>
      <c r="K151" s="232"/>
      <c r="L151" s="237"/>
      <c r="M151" s="238"/>
      <c r="N151" s="239"/>
      <c r="O151" s="239"/>
      <c r="P151" s="239"/>
      <c r="Q151" s="239"/>
      <c r="R151" s="239"/>
      <c r="S151" s="239"/>
      <c r="T151" s="24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147</v>
      </c>
      <c r="AU151" s="241" t="s">
        <v>145</v>
      </c>
      <c r="AV151" s="13" t="s">
        <v>83</v>
      </c>
      <c r="AW151" s="13" t="s">
        <v>32</v>
      </c>
      <c r="AX151" s="13" t="s">
        <v>75</v>
      </c>
      <c r="AY151" s="241" t="s">
        <v>136</v>
      </c>
    </row>
    <row r="152" s="14" customFormat="1">
      <c r="A152" s="14"/>
      <c r="B152" s="242"/>
      <c r="C152" s="243"/>
      <c r="D152" s="233" t="s">
        <v>147</v>
      </c>
      <c r="E152" s="244" t="s">
        <v>1</v>
      </c>
      <c r="F152" s="245" t="s">
        <v>449</v>
      </c>
      <c r="G152" s="243"/>
      <c r="H152" s="246">
        <v>150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2" t="s">
        <v>147</v>
      </c>
      <c r="AU152" s="252" t="s">
        <v>145</v>
      </c>
      <c r="AV152" s="14" t="s">
        <v>145</v>
      </c>
      <c r="AW152" s="14" t="s">
        <v>32</v>
      </c>
      <c r="AX152" s="14" t="s">
        <v>75</v>
      </c>
      <c r="AY152" s="252" t="s">
        <v>136</v>
      </c>
    </row>
    <row r="153" s="13" customFormat="1">
      <c r="A153" s="13"/>
      <c r="B153" s="231"/>
      <c r="C153" s="232"/>
      <c r="D153" s="233" t="s">
        <v>147</v>
      </c>
      <c r="E153" s="234" t="s">
        <v>1</v>
      </c>
      <c r="F153" s="235" t="s">
        <v>711</v>
      </c>
      <c r="G153" s="232"/>
      <c r="H153" s="234" t="s">
        <v>1</v>
      </c>
      <c r="I153" s="236"/>
      <c r="J153" s="232"/>
      <c r="K153" s="232"/>
      <c r="L153" s="237"/>
      <c r="M153" s="238"/>
      <c r="N153" s="239"/>
      <c r="O153" s="239"/>
      <c r="P153" s="239"/>
      <c r="Q153" s="239"/>
      <c r="R153" s="239"/>
      <c r="S153" s="239"/>
      <c r="T153" s="24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1" t="s">
        <v>147</v>
      </c>
      <c r="AU153" s="241" t="s">
        <v>145</v>
      </c>
      <c r="AV153" s="13" t="s">
        <v>83</v>
      </c>
      <c r="AW153" s="13" t="s">
        <v>32</v>
      </c>
      <c r="AX153" s="13" t="s">
        <v>75</v>
      </c>
      <c r="AY153" s="241" t="s">
        <v>136</v>
      </c>
    </row>
    <row r="154" s="14" customFormat="1">
      <c r="A154" s="14"/>
      <c r="B154" s="242"/>
      <c r="C154" s="243"/>
      <c r="D154" s="233" t="s">
        <v>147</v>
      </c>
      <c r="E154" s="244" t="s">
        <v>1</v>
      </c>
      <c r="F154" s="245" t="s">
        <v>144</v>
      </c>
      <c r="G154" s="243"/>
      <c r="H154" s="246">
        <v>4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2" t="s">
        <v>147</v>
      </c>
      <c r="AU154" s="252" t="s">
        <v>145</v>
      </c>
      <c r="AV154" s="14" t="s">
        <v>145</v>
      </c>
      <c r="AW154" s="14" t="s">
        <v>32</v>
      </c>
      <c r="AX154" s="14" t="s">
        <v>75</v>
      </c>
      <c r="AY154" s="252" t="s">
        <v>136</v>
      </c>
    </row>
    <row r="155" s="13" customFormat="1">
      <c r="A155" s="13"/>
      <c r="B155" s="231"/>
      <c r="C155" s="232"/>
      <c r="D155" s="233" t="s">
        <v>147</v>
      </c>
      <c r="E155" s="234" t="s">
        <v>1</v>
      </c>
      <c r="F155" s="235" t="s">
        <v>451</v>
      </c>
      <c r="G155" s="232"/>
      <c r="H155" s="234" t="s">
        <v>1</v>
      </c>
      <c r="I155" s="236"/>
      <c r="J155" s="232"/>
      <c r="K155" s="232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147</v>
      </c>
      <c r="AU155" s="241" t="s">
        <v>145</v>
      </c>
      <c r="AV155" s="13" t="s">
        <v>83</v>
      </c>
      <c r="AW155" s="13" t="s">
        <v>32</v>
      </c>
      <c r="AX155" s="13" t="s">
        <v>75</v>
      </c>
      <c r="AY155" s="241" t="s">
        <v>136</v>
      </c>
    </row>
    <row r="156" s="14" customFormat="1">
      <c r="A156" s="14"/>
      <c r="B156" s="242"/>
      <c r="C156" s="243"/>
      <c r="D156" s="233" t="s">
        <v>147</v>
      </c>
      <c r="E156" s="244" t="s">
        <v>1</v>
      </c>
      <c r="F156" s="245" t="s">
        <v>452</v>
      </c>
      <c r="G156" s="243"/>
      <c r="H156" s="246">
        <v>45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2" t="s">
        <v>147</v>
      </c>
      <c r="AU156" s="252" t="s">
        <v>145</v>
      </c>
      <c r="AV156" s="14" t="s">
        <v>145</v>
      </c>
      <c r="AW156" s="14" t="s">
        <v>32</v>
      </c>
      <c r="AX156" s="14" t="s">
        <v>75</v>
      </c>
      <c r="AY156" s="252" t="s">
        <v>136</v>
      </c>
    </row>
    <row r="157" s="15" customFormat="1">
      <c r="A157" s="15"/>
      <c r="B157" s="257"/>
      <c r="C157" s="258"/>
      <c r="D157" s="233" t="s">
        <v>147</v>
      </c>
      <c r="E157" s="259" t="s">
        <v>1</v>
      </c>
      <c r="F157" s="260" t="s">
        <v>185</v>
      </c>
      <c r="G157" s="258"/>
      <c r="H157" s="261">
        <v>199</v>
      </c>
      <c r="I157" s="262"/>
      <c r="J157" s="258"/>
      <c r="K157" s="258"/>
      <c r="L157" s="263"/>
      <c r="M157" s="264"/>
      <c r="N157" s="265"/>
      <c r="O157" s="265"/>
      <c r="P157" s="265"/>
      <c r="Q157" s="265"/>
      <c r="R157" s="265"/>
      <c r="S157" s="265"/>
      <c r="T157" s="266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7" t="s">
        <v>147</v>
      </c>
      <c r="AU157" s="267" t="s">
        <v>145</v>
      </c>
      <c r="AV157" s="15" t="s">
        <v>144</v>
      </c>
      <c r="AW157" s="15" t="s">
        <v>32</v>
      </c>
      <c r="AX157" s="15" t="s">
        <v>83</v>
      </c>
      <c r="AY157" s="267" t="s">
        <v>136</v>
      </c>
    </row>
    <row r="158" s="2" customFormat="1" ht="24.15" customHeight="1">
      <c r="A158" s="38"/>
      <c r="B158" s="39"/>
      <c r="C158" s="218" t="s">
        <v>179</v>
      </c>
      <c r="D158" s="218" t="s">
        <v>139</v>
      </c>
      <c r="E158" s="219" t="s">
        <v>161</v>
      </c>
      <c r="F158" s="220" t="s">
        <v>162</v>
      </c>
      <c r="G158" s="221" t="s">
        <v>142</v>
      </c>
      <c r="H158" s="222">
        <v>199</v>
      </c>
      <c r="I158" s="223"/>
      <c r="J158" s="224">
        <f>ROUND(I158*H158,2)</f>
        <v>0</v>
      </c>
      <c r="K158" s="220" t="s">
        <v>143</v>
      </c>
      <c r="L158" s="44"/>
      <c r="M158" s="225" t="s">
        <v>1</v>
      </c>
      <c r="N158" s="226" t="s">
        <v>41</v>
      </c>
      <c r="O158" s="91"/>
      <c r="P158" s="227">
        <f>O158*H158</f>
        <v>0</v>
      </c>
      <c r="Q158" s="227">
        <v>0.033579999999999999</v>
      </c>
      <c r="R158" s="227">
        <f>Q158*H158</f>
        <v>6.6824199999999996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144</v>
      </c>
      <c r="AT158" s="229" t="s">
        <v>139</v>
      </c>
      <c r="AU158" s="229" t="s">
        <v>145</v>
      </c>
      <c r="AY158" s="17" t="s">
        <v>136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145</v>
      </c>
      <c r="BK158" s="230">
        <f>ROUND(I158*H158,2)</f>
        <v>0</v>
      </c>
      <c r="BL158" s="17" t="s">
        <v>144</v>
      </c>
      <c r="BM158" s="229" t="s">
        <v>713</v>
      </c>
    </row>
    <row r="159" s="13" customFormat="1">
      <c r="A159" s="13"/>
      <c r="B159" s="231"/>
      <c r="C159" s="232"/>
      <c r="D159" s="233" t="s">
        <v>147</v>
      </c>
      <c r="E159" s="234" t="s">
        <v>1</v>
      </c>
      <c r="F159" s="235" t="s">
        <v>448</v>
      </c>
      <c r="G159" s="232"/>
      <c r="H159" s="234" t="s">
        <v>1</v>
      </c>
      <c r="I159" s="236"/>
      <c r="J159" s="232"/>
      <c r="K159" s="232"/>
      <c r="L159" s="237"/>
      <c r="M159" s="238"/>
      <c r="N159" s="239"/>
      <c r="O159" s="239"/>
      <c r="P159" s="239"/>
      <c r="Q159" s="239"/>
      <c r="R159" s="239"/>
      <c r="S159" s="239"/>
      <c r="T159" s="24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147</v>
      </c>
      <c r="AU159" s="241" t="s">
        <v>145</v>
      </c>
      <c r="AV159" s="13" t="s">
        <v>83</v>
      </c>
      <c r="AW159" s="13" t="s">
        <v>32</v>
      </c>
      <c r="AX159" s="13" t="s">
        <v>75</v>
      </c>
      <c r="AY159" s="241" t="s">
        <v>136</v>
      </c>
    </row>
    <row r="160" s="14" customFormat="1">
      <c r="A160" s="14"/>
      <c r="B160" s="242"/>
      <c r="C160" s="243"/>
      <c r="D160" s="233" t="s">
        <v>147</v>
      </c>
      <c r="E160" s="244" t="s">
        <v>1</v>
      </c>
      <c r="F160" s="245" t="s">
        <v>449</v>
      </c>
      <c r="G160" s="243"/>
      <c r="H160" s="246">
        <v>150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2" t="s">
        <v>147</v>
      </c>
      <c r="AU160" s="252" t="s">
        <v>145</v>
      </c>
      <c r="AV160" s="14" t="s">
        <v>145</v>
      </c>
      <c r="AW160" s="14" t="s">
        <v>32</v>
      </c>
      <c r="AX160" s="14" t="s">
        <v>75</v>
      </c>
      <c r="AY160" s="252" t="s">
        <v>136</v>
      </c>
    </row>
    <row r="161" s="13" customFormat="1">
      <c r="A161" s="13"/>
      <c r="B161" s="231"/>
      <c r="C161" s="232"/>
      <c r="D161" s="233" t="s">
        <v>147</v>
      </c>
      <c r="E161" s="234" t="s">
        <v>1</v>
      </c>
      <c r="F161" s="235" t="s">
        <v>714</v>
      </c>
      <c r="G161" s="232"/>
      <c r="H161" s="234" t="s">
        <v>1</v>
      </c>
      <c r="I161" s="236"/>
      <c r="J161" s="232"/>
      <c r="K161" s="232"/>
      <c r="L161" s="237"/>
      <c r="M161" s="238"/>
      <c r="N161" s="239"/>
      <c r="O161" s="239"/>
      <c r="P161" s="239"/>
      <c r="Q161" s="239"/>
      <c r="R161" s="239"/>
      <c r="S161" s="239"/>
      <c r="T161" s="24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1" t="s">
        <v>147</v>
      </c>
      <c r="AU161" s="241" t="s">
        <v>145</v>
      </c>
      <c r="AV161" s="13" t="s">
        <v>83</v>
      </c>
      <c r="AW161" s="13" t="s">
        <v>32</v>
      </c>
      <c r="AX161" s="13" t="s">
        <v>75</v>
      </c>
      <c r="AY161" s="241" t="s">
        <v>136</v>
      </c>
    </row>
    <row r="162" s="14" customFormat="1">
      <c r="A162" s="14"/>
      <c r="B162" s="242"/>
      <c r="C162" s="243"/>
      <c r="D162" s="233" t="s">
        <v>147</v>
      </c>
      <c r="E162" s="244" t="s">
        <v>1</v>
      </c>
      <c r="F162" s="245" t="s">
        <v>144</v>
      </c>
      <c r="G162" s="243"/>
      <c r="H162" s="246">
        <v>4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2" t="s">
        <v>147</v>
      </c>
      <c r="AU162" s="252" t="s">
        <v>145</v>
      </c>
      <c r="AV162" s="14" t="s">
        <v>145</v>
      </c>
      <c r="AW162" s="14" t="s">
        <v>32</v>
      </c>
      <c r="AX162" s="14" t="s">
        <v>75</v>
      </c>
      <c r="AY162" s="252" t="s">
        <v>136</v>
      </c>
    </row>
    <row r="163" s="13" customFormat="1">
      <c r="A163" s="13"/>
      <c r="B163" s="231"/>
      <c r="C163" s="232"/>
      <c r="D163" s="233" t="s">
        <v>147</v>
      </c>
      <c r="E163" s="234" t="s">
        <v>1</v>
      </c>
      <c r="F163" s="235" t="s">
        <v>451</v>
      </c>
      <c r="G163" s="232"/>
      <c r="H163" s="234" t="s">
        <v>1</v>
      </c>
      <c r="I163" s="236"/>
      <c r="J163" s="232"/>
      <c r="K163" s="232"/>
      <c r="L163" s="237"/>
      <c r="M163" s="238"/>
      <c r="N163" s="239"/>
      <c r="O163" s="239"/>
      <c r="P163" s="239"/>
      <c r="Q163" s="239"/>
      <c r="R163" s="239"/>
      <c r="S163" s="239"/>
      <c r="T163" s="24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147</v>
      </c>
      <c r="AU163" s="241" t="s">
        <v>145</v>
      </c>
      <c r="AV163" s="13" t="s">
        <v>83</v>
      </c>
      <c r="AW163" s="13" t="s">
        <v>32</v>
      </c>
      <c r="AX163" s="13" t="s">
        <v>75</v>
      </c>
      <c r="AY163" s="241" t="s">
        <v>136</v>
      </c>
    </row>
    <row r="164" s="14" customFormat="1">
      <c r="A164" s="14"/>
      <c r="B164" s="242"/>
      <c r="C164" s="243"/>
      <c r="D164" s="233" t="s">
        <v>147</v>
      </c>
      <c r="E164" s="244" t="s">
        <v>1</v>
      </c>
      <c r="F164" s="245" t="s">
        <v>452</v>
      </c>
      <c r="G164" s="243"/>
      <c r="H164" s="246">
        <v>45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2" t="s">
        <v>147</v>
      </c>
      <c r="AU164" s="252" t="s">
        <v>145</v>
      </c>
      <c r="AV164" s="14" t="s">
        <v>145</v>
      </c>
      <c r="AW164" s="14" t="s">
        <v>32</v>
      </c>
      <c r="AX164" s="14" t="s">
        <v>75</v>
      </c>
      <c r="AY164" s="252" t="s">
        <v>136</v>
      </c>
    </row>
    <row r="165" s="15" customFormat="1">
      <c r="A165" s="15"/>
      <c r="B165" s="257"/>
      <c r="C165" s="258"/>
      <c r="D165" s="233" t="s">
        <v>147</v>
      </c>
      <c r="E165" s="259" t="s">
        <v>1</v>
      </c>
      <c r="F165" s="260" t="s">
        <v>185</v>
      </c>
      <c r="G165" s="258"/>
      <c r="H165" s="261">
        <v>199</v>
      </c>
      <c r="I165" s="262"/>
      <c r="J165" s="258"/>
      <c r="K165" s="258"/>
      <c r="L165" s="263"/>
      <c r="M165" s="264"/>
      <c r="N165" s="265"/>
      <c r="O165" s="265"/>
      <c r="P165" s="265"/>
      <c r="Q165" s="265"/>
      <c r="R165" s="265"/>
      <c r="S165" s="265"/>
      <c r="T165" s="266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7" t="s">
        <v>147</v>
      </c>
      <c r="AU165" s="267" t="s">
        <v>145</v>
      </c>
      <c r="AV165" s="15" t="s">
        <v>144</v>
      </c>
      <c r="AW165" s="15" t="s">
        <v>32</v>
      </c>
      <c r="AX165" s="15" t="s">
        <v>83</v>
      </c>
      <c r="AY165" s="267" t="s">
        <v>136</v>
      </c>
    </row>
    <row r="166" s="2" customFormat="1" ht="37.8" customHeight="1">
      <c r="A166" s="38"/>
      <c r="B166" s="39"/>
      <c r="C166" s="218" t="s">
        <v>173</v>
      </c>
      <c r="D166" s="218" t="s">
        <v>139</v>
      </c>
      <c r="E166" s="219" t="s">
        <v>165</v>
      </c>
      <c r="F166" s="220" t="s">
        <v>715</v>
      </c>
      <c r="G166" s="221" t="s">
        <v>171</v>
      </c>
      <c r="H166" s="222">
        <v>96</v>
      </c>
      <c r="I166" s="223"/>
      <c r="J166" s="224">
        <f>ROUND(I166*H166,2)</f>
        <v>0</v>
      </c>
      <c r="K166" s="220" t="s">
        <v>1</v>
      </c>
      <c r="L166" s="44"/>
      <c r="M166" s="225" t="s">
        <v>1</v>
      </c>
      <c r="N166" s="226" t="s">
        <v>41</v>
      </c>
      <c r="O166" s="91"/>
      <c r="P166" s="227">
        <f>O166*H166</f>
        <v>0</v>
      </c>
      <c r="Q166" s="227">
        <v>0.00011</v>
      </c>
      <c r="R166" s="227">
        <f>Q166*H166</f>
        <v>0.01056</v>
      </c>
      <c r="S166" s="227">
        <v>6.0000000000000002E-05</v>
      </c>
      <c r="T166" s="228">
        <f>S166*H166</f>
        <v>0.0057600000000000004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144</v>
      </c>
      <c r="AT166" s="229" t="s">
        <v>139</v>
      </c>
      <c r="AU166" s="229" t="s">
        <v>145</v>
      </c>
      <c r="AY166" s="17" t="s">
        <v>136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145</v>
      </c>
      <c r="BK166" s="230">
        <f>ROUND(I166*H166,2)</f>
        <v>0</v>
      </c>
      <c r="BL166" s="17" t="s">
        <v>144</v>
      </c>
      <c r="BM166" s="229" t="s">
        <v>716</v>
      </c>
    </row>
    <row r="167" s="2" customFormat="1">
      <c r="A167" s="38"/>
      <c r="B167" s="39"/>
      <c r="C167" s="40"/>
      <c r="D167" s="233" t="s">
        <v>155</v>
      </c>
      <c r="E167" s="40"/>
      <c r="F167" s="253" t="s">
        <v>456</v>
      </c>
      <c r="G167" s="40"/>
      <c r="H167" s="40"/>
      <c r="I167" s="254"/>
      <c r="J167" s="40"/>
      <c r="K167" s="40"/>
      <c r="L167" s="44"/>
      <c r="M167" s="255"/>
      <c r="N167" s="256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155</v>
      </c>
      <c r="AU167" s="17" t="s">
        <v>145</v>
      </c>
    </row>
    <row r="168" s="14" customFormat="1">
      <c r="A168" s="14"/>
      <c r="B168" s="242"/>
      <c r="C168" s="243"/>
      <c r="D168" s="233" t="s">
        <v>147</v>
      </c>
      <c r="E168" s="244" t="s">
        <v>1</v>
      </c>
      <c r="F168" s="245" t="s">
        <v>457</v>
      </c>
      <c r="G168" s="243"/>
      <c r="H168" s="246">
        <v>96</v>
      </c>
      <c r="I168" s="247"/>
      <c r="J168" s="243"/>
      <c r="K168" s="243"/>
      <c r="L168" s="248"/>
      <c r="M168" s="249"/>
      <c r="N168" s="250"/>
      <c r="O168" s="250"/>
      <c r="P168" s="250"/>
      <c r="Q168" s="250"/>
      <c r="R168" s="250"/>
      <c r="S168" s="250"/>
      <c r="T168" s="25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2" t="s">
        <v>147</v>
      </c>
      <c r="AU168" s="252" t="s">
        <v>145</v>
      </c>
      <c r="AV168" s="14" t="s">
        <v>145</v>
      </c>
      <c r="AW168" s="14" t="s">
        <v>32</v>
      </c>
      <c r="AX168" s="14" t="s">
        <v>83</v>
      </c>
      <c r="AY168" s="252" t="s">
        <v>136</v>
      </c>
    </row>
    <row r="169" s="2" customFormat="1" ht="24.15" customHeight="1">
      <c r="A169" s="38"/>
      <c r="B169" s="39"/>
      <c r="C169" s="218" t="s">
        <v>194</v>
      </c>
      <c r="D169" s="218" t="s">
        <v>139</v>
      </c>
      <c r="E169" s="219" t="s">
        <v>169</v>
      </c>
      <c r="F169" s="220" t="s">
        <v>362</v>
      </c>
      <c r="G169" s="221" t="s">
        <v>171</v>
      </c>
      <c r="H169" s="222">
        <v>1</v>
      </c>
      <c r="I169" s="223"/>
      <c r="J169" s="224">
        <f>ROUND(I169*H169,2)</f>
        <v>0</v>
      </c>
      <c r="K169" s="220" t="s">
        <v>1</v>
      </c>
      <c r="L169" s="44"/>
      <c r="M169" s="225" t="s">
        <v>1</v>
      </c>
      <c r="N169" s="226" t="s">
        <v>41</v>
      </c>
      <c r="O169" s="91"/>
      <c r="P169" s="227">
        <f>O169*H169</f>
        <v>0</v>
      </c>
      <c r="Q169" s="227">
        <v>0.00011</v>
      </c>
      <c r="R169" s="227">
        <f>Q169*H169</f>
        <v>0.00011</v>
      </c>
      <c r="S169" s="227">
        <v>6.0000000000000002E-05</v>
      </c>
      <c r="T169" s="228">
        <f>S169*H169</f>
        <v>6.0000000000000002E-05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144</v>
      </c>
      <c r="AT169" s="229" t="s">
        <v>139</v>
      </c>
      <c r="AU169" s="229" t="s">
        <v>145</v>
      </c>
      <c r="AY169" s="17" t="s">
        <v>136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145</v>
      </c>
      <c r="BK169" s="230">
        <f>ROUND(I169*H169,2)</f>
        <v>0</v>
      </c>
      <c r="BL169" s="17" t="s">
        <v>144</v>
      </c>
      <c r="BM169" s="229" t="s">
        <v>717</v>
      </c>
    </row>
    <row r="170" s="14" customFormat="1">
      <c r="A170" s="14"/>
      <c r="B170" s="242"/>
      <c r="C170" s="243"/>
      <c r="D170" s="233" t="s">
        <v>147</v>
      </c>
      <c r="E170" s="244" t="s">
        <v>1</v>
      </c>
      <c r="F170" s="245" t="s">
        <v>83</v>
      </c>
      <c r="G170" s="243"/>
      <c r="H170" s="246">
        <v>1</v>
      </c>
      <c r="I170" s="247"/>
      <c r="J170" s="243"/>
      <c r="K170" s="243"/>
      <c r="L170" s="248"/>
      <c r="M170" s="249"/>
      <c r="N170" s="250"/>
      <c r="O170" s="250"/>
      <c r="P170" s="250"/>
      <c r="Q170" s="250"/>
      <c r="R170" s="250"/>
      <c r="S170" s="250"/>
      <c r="T170" s="25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2" t="s">
        <v>147</v>
      </c>
      <c r="AU170" s="252" t="s">
        <v>145</v>
      </c>
      <c r="AV170" s="14" t="s">
        <v>145</v>
      </c>
      <c r="AW170" s="14" t="s">
        <v>32</v>
      </c>
      <c r="AX170" s="14" t="s">
        <v>83</v>
      </c>
      <c r="AY170" s="252" t="s">
        <v>136</v>
      </c>
    </row>
    <row r="171" s="2" customFormat="1" ht="16.5" customHeight="1">
      <c r="A171" s="38"/>
      <c r="B171" s="39"/>
      <c r="C171" s="218" t="s">
        <v>199</v>
      </c>
      <c r="D171" s="218" t="s">
        <v>139</v>
      </c>
      <c r="E171" s="219" t="s">
        <v>459</v>
      </c>
      <c r="F171" s="220" t="s">
        <v>460</v>
      </c>
      <c r="G171" s="221" t="s">
        <v>142</v>
      </c>
      <c r="H171" s="222">
        <v>300</v>
      </c>
      <c r="I171" s="223"/>
      <c r="J171" s="224">
        <f>ROUND(I171*H171,2)</f>
        <v>0</v>
      </c>
      <c r="K171" s="220" t="s">
        <v>143</v>
      </c>
      <c r="L171" s="44"/>
      <c r="M171" s="225" t="s">
        <v>1</v>
      </c>
      <c r="N171" s="226" t="s">
        <v>41</v>
      </c>
      <c r="O171" s="91"/>
      <c r="P171" s="227">
        <f>O171*H171</f>
        <v>0</v>
      </c>
      <c r="Q171" s="227">
        <v>0.00011</v>
      </c>
      <c r="R171" s="227">
        <f>Q171*H171</f>
        <v>0.033000000000000002</v>
      </c>
      <c r="S171" s="227">
        <v>6.0000000000000002E-05</v>
      </c>
      <c r="T171" s="228">
        <f>S171*H171</f>
        <v>0.018000000000000002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144</v>
      </c>
      <c r="AT171" s="229" t="s">
        <v>139</v>
      </c>
      <c r="AU171" s="229" t="s">
        <v>145</v>
      </c>
      <c r="AY171" s="17" t="s">
        <v>136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145</v>
      </c>
      <c r="BK171" s="230">
        <f>ROUND(I171*H171,2)</f>
        <v>0</v>
      </c>
      <c r="BL171" s="17" t="s">
        <v>144</v>
      </c>
      <c r="BM171" s="229" t="s">
        <v>718</v>
      </c>
    </row>
    <row r="172" s="2" customFormat="1">
      <c r="A172" s="38"/>
      <c r="B172" s="39"/>
      <c r="C172" s="40"/>
      <c r="D172" s="233" t="s">
        <v>155</v>
      </c>
      <c r="E172" s="40"/>
      <c r="F172" s="253" t="s">
        <v>462</v>
      </c>
      <c r="G172" s="40"/>
      <c r="H172" s="40"/>
      <c r="I172" s="254"/>
      <c r="J172" s="40"/>
      <c r="K172" s="40"/>
      <c r="L172" s="44"/>
      <c r="M172" s="255"/>
      <c r="N172" s="256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155</v>
      </c>
      <c r="AU172" s="17" t="s">
        <v>145</v>
      </c>
    </row>
    <row r="173" s="2" customFormat="1" ht="21.75" customHeight="1">
      <c r="A173" s="38"/>
      <c r="B173" s="39"/>
      <c r="C173" s="218" t="s">
        <v>8</v>
      </c>
      <c r="D173" s="218" t="s">
        <v>139</v>
      </c>
      <c r="E173" s="219" t="s">
        <v>463</v>
      </c>
      <c r="F173" s="220" t="s">
        <v>464</v>
      </c>
      <c r="G173" s="221" t="s">
        <v>225</v>
      </c>
      <c r="H173" s="222">
        <v>26</v>
      </c>
      <c r="I173" s="223"/>
      <c r="J173" s="224">
        <f>ROUND(I173*H173,2)</f>
        <v>0</v>
      </c>
      <c r="K173" s="220" t="s">
        <v>143</v>
      </c>
      <c r="L173" s="44"/>
      <c r="M173" s="225" t="s">
        <v>1</v>
      </c>
      <c r="N173" s="226" t="s">
        <v>41</v>
      </c>
      <c r="O173" s="91"/>
      <c r="P173" s="227">
        <f>O173*H173</f>
        <v>0</v>
      </c>
      <c r="Q173" s="227">
        <v>0.04684</v>
      </c>
      <c r="R173" s="227">
        <f>Q173*H173</f>
        <v>1.21784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144</v>
      </c>
      <c r="AT173" s="229" t="s">
        <v>139</v>
      </c>
      <c r="AU173" s="229" t="s">
        <v>145</v>
      </c>
      <c r="AY173" s="17" t="s">
        <v>136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145</v>
      </c>
      <c r="BK173" s="230">
        <f>ROUND(I173*H173,2)</f>
        <v>0</v>
      </c>
      <c r="BL173" s="17" t="s">
        <v>144</v>
      </c>
      <c r="BM173" s="229" t="s">
        <v>719</v>
      </c>
    </row>
    <row r="174" s="14" customFormat="1">
      <c r="A174" s="14"/>
      <c r="B174" s="242"/>
      <c r="C174" s="243"/>
      <c r="D174" s="233" t="s">
        <v>147</v>
      </c>
      <c r="E174" s="244" t="s">
        <v>1</v>
      </c>
      <c r="F174" s="245" t="s">
        <v>466</v>
      </c>
      <c r="G174" s="243"/>
      <c r="H174" s="246">
        <v>15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2" t="s">
        <v>147</v>
      </c>
      <c r="AU174" s="252" t="s">
        <v>145</v>
      </c>
      <c r="AV174" s="14" t="s">
        <v>145</v>
      </c>
      <c r="AW174" s="14" t="s">
        <v>32</v>
      </c>
      <c r="AX174" s="14" t="s">
        <v>75</v>
      </c>
      <c r="AY174" s="252" t="s">
        <v>136</v>
      </c>
    </row>
    <row r="175" s="14" customFormat="1">
      <c r="A175" s="14"/>
      <c r="B175" s="242"/>
      <c r="C175" s="243"/>
      <c r="D175" s="233" t="s">
        <v>147</v>
      </c>
      <c r="E175" s="244" t="s">
        <v>1</v>
      </c>
      <c r="F175" s="245" t="s">
        <v>467</v>
      </c>
      <c r="G175" s="243"/>
      <c r="H175" s="246">
        <v>11</v>
      </c>
      <c r="I175" s="247"/>
      <c r="J175" s="243"/>
      <c r="K175" s="243"/>
      <c r="L175" s="248"/>
      <c r="M175" s="249"/>
      <c r="N175" s="250"/>
      <c r="O175" s="250"/>
      <c r="P175" s="250"/>
      <c r="Q175" s="250"/>
      <c r="R175" s="250"/>
      <c r="S175" s="250"/>
      <c r="T175" s="25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2" t="s">
        <v>147</v>
      </c>
      <c r="AU175" s="252" t="s">
        <v>145</v>
      </c>
      <c r="AV175" s="14" t="s">
        <v>145</v>
      </c>
      <c r="AW175" s="14" t="s">
        <v>32</v>
      </c>
      <c r="AX175" s="14" t="s">
        <v>75</v>
      </c>
      <c r="AY175" s="252" t="s">
        <v>136</v>
      </c>
    </row>
    <row r="176" s="15" customFormat="1">
      <c r="A176" s="15"/>
      <c r="B176" s="257"/>
      <c r="C176" s="258"/>
      <c r="D176" s="233" t="s">
        <v>147</v>
      </c>
      <c r="E176" s="259" t="s">
        <v>1</v>
      </c>
      <c r="F176" s="260" t="s">
        <v>185</v>
      </c>
      <c r="G176" s="258"/>
      <c r="H176" s="261">
        <v>26</v>
      </c>
      <c r="I176" s="262"/>
      <c r="J176" s="258"/>
      <c r="K176" s="258"/>
      <c r="L176" s="263"/>
      <c r="M176" s="264"/>
      <c r="N176" s="265"/>
      <c r="O176" s="265"/>
      <c r="P176" s="265"/>
      <c r="Q176" s="265"/>
      <c r="R176" s="265"/>
      <c r="S176" s="265"/>
      <c r="T176" s="266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7" t="s">
        <v>147</v>
      </c>
      <c r="AU176" s="267" t="s">
        <v>145</v>
      </c>
      <c r="AV176" s="15" t="s">
        <v>144</v>
      </c>
      <c r="AW176" s="15" t="s">
        <v>32</v>
      </c>
      <c r="AX176" s="15" t="s">
        <v>83</v>
      </c>
      <c r="AY176" s="267" t="s">
        <v>136</v>
      </c>
    </row>
    <row r="177" s="2" customFormat="1" ht="33" customHeight="1">
      <c r="A177" s="38"/>
      <c r="B177" s="39"/>
      <c r="C177" s="268" t="s">
        <v>210</v>
      </c>
      <c r="D177" s="268" t="s">
        <v>228</v>
      </c>
      <c r="E177" s="269" t="s">
        <v>468</v>
      </c>
      <c r="F177" s="270" t="s">
        <v>469</v>
      </c>
      <c r="G177" s="271" t="s">
        <v>225</v>
      </c>
      <c r="H177" s="272">
        <v>26</v>
      </c>
      <c r="I177" s="273"/>
      <c r="J177" s="274">
        <f>ROUND(I177*H177,2)</f>
        <v>0</v>
      </c>
      <c r="K177" s="270" t="s">
        <v>143</v>
      </c>
      <c r="L177" s="275"/>
      <c r="M177" s="276" t="s">
        <v>1</v>
      </c>
      <c r="N177" s="277" t="s">
        <v>41</v>
      </c>
      <c r="O177" s="91"/>
      <c r="P177" s="227">
        <f>O177*H177</f>
        <v>0</v>
      </c>
      <c r="Q177" s="227">
        <v>0.016240000000000001</v>
      </c>
      <c r="R177" s="227">
        <f>Q177*H177</f>
        <v>0.42224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179</v>
      </c>
      <c r="AT177" s="229" t="s">
        <v>228</v>
      </c>
      <c r="AU177" s="229" t="s">
        <v>145</v>
      </c>
      <c r="AY177" s="17" t="s">
        <v>136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145</v>
      </c>
      <c r="BK177" s="230">
        <f>ROUND(I177*H177,2)</f>
        <v>0</v>
      </c>
      <c r="BL177" s="17" t="s">
        <v>144</v>
      </c>
      <c r="BM177" s="229" t="s">
        <v>720</v>
      </c>
    </row>
    <row r="178" s="2" customFormat="1">
      <c r="A178" s="38"/>
      <c r="B178" s="39"/>
      <c r="C178" s="40"/>
      <c r="D178" s="233" t="s">
        <v>155</v>
      </c>
      <c r="E178" s="40"/>
      <c r="F178" s="253" t="s">
        <v>471</v>
      </c>
      <c r="G178" s="40"/>
      <c r="H178" s="40"/>
      <c r="I178" s="254"/>
      <c r="J178" s="40"/>
      <c r="K178" s="40"/>
      <c r="L178" s="44"/>
      <c r="M178" s="255"/>
      <c r="N178" s="256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155</v>
      </c>
      <c r="AU178" s="17" t="s">
        <v>145</v>
      </c>
    </row>
    <row r="179" s="12" customFormat="1" ht="22.8" customHeight="1">
      <c r="A179" s="12"/>
      <c r="B179" s="202"/>
      <c r="C179" s="203"/>
      <c r="D179" s="204" t="s">
        <v>74</v>
      </c>
      <c r="E179" s="216" t="s">
        <v>173</v>
      </c>
      <c r="F179" s="216" t="s">
        <v>174</v>
      </c>
      <c r="G179" s="203"/>
      <c r="H179" s="203"/>
      <c r="I179" s="206"/>
      <c r="J179" s="217">
        <f>BK179</f>
        <v>0</v>
      </c>
      <c r="K179" s="203"/>
      <c r="L179" s="208"/>
      <c r="M179" s="209"/>
      <c r="N179" s="210"/>
      <c r="O179" s="210"/>
      <c r="P179" s="211">
        <f>SUM(P180:P205)</f>
        <v>0</v>
      </c>
      <c r="Q179" s="210"/>
      <c r="R179" s="211">
        <f>SUM(R180:R205)</f>
        <v>0.0315</v>
      </c>
      <c r="S179" s="210"/>
      <c r="T179" s="212">
        <f>SUM(T180:T205)</f>
        <v>13.048113000000001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3" t="s">
        <v>83</v>
      </c>
      <c r="AT179" s="214" t="s">
        <v>74</v>
      </c>
      <c r="AU179" s="214" t="s">
        <v>83</v>
      </c>
      <c r="AY179" s="213" t="s">
        <v>136</v>
      </c>
      <c r="BK179" s="215">
        <f>SUM(BK180:BK205)</f>
        <v>0</v>
      </c>
    </row>
    <row r="180" s="2" customFormat="1" ht="33" customHeight="1">
      <c r="A180" s="38"/>
      <c r="B180" s="39"/>
      <c r="C180" s="218" t="s">
        <v>214</v>
      </c>
      <c r="D180" s="218" t="s">
        <v>139</v>
      </c>
      <c r="E180" s="219" t="s">
        <v>472</v>
      </c>
      <c r="F180" s="220" t="s">
        <v>473</v>
      </c>
      <c r="G180" s="221" t="s">
        <v>142</v>
      </c>
      <c r="H180" s="222">
        <v>150</v>
      </c>
      <c r="I180" s="223"/>
      <c r="J180" s="224">
        <f>ROUND(I180*H180,2)</f>
        <v>0</v>
      </c>
      <c r="K180" s="220" t="s">
        <v>143</v>
      </c>
      <c r="L180" s="44"/>
      <c r="M180" s="225" t="s">
        <v>1</v>
      </c>
      <c r="N180" s="226" t="s">
        <v>41</v>
      </c>
      <c r="O180" s="91"/>
      <c r="P180" s="227">
        <f>O180*H180</f>
        <v>0</v>
      </c>
      <c r="Q180" s="227">
        <v>0.00012999999999999999</v>
      </c>
      <c r="R180" s="227">
        <f>Q180*H180</f>
        <v>0.0195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144</v>
      </c>
      <c r="AT180" s="229" t="s">
        <v>139</v>
      </c>
      <c r="AU180" s="229" t="s">
        <v>145</v>
      </c>
      <c r="AY180" s="17" t="s">
        <v>136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145</v>
      </c>
      <c r="BK180" s="230">
        <f>ROUND(I180*H180,2)</f>
        <v>0</v>
      </c>
      <c r="BL180" s="17" t="s">
        <v>144</v>
      </c>
      <c r="BM180" s="229" t="s">
        <v>721</v>
      </c>
    </row>
    <row r="181" s="2" customFormat="1">
      <c r="A181" s="38"/>
      <c r="B181" s="39"/>
      <c r="C181" s="40"/>
      <c r="D181" s="233" t="s">
        <v>155</v>
      </c>
      <c r="E181" s="40"/>
      <c r="F181" s="253" t="s">
        <v>475</v>
      </c>
      <c r="G181" s="40"/>
      <c r="H181" s="40"/>
      <c r="I181" s="254"/>
      <c r="J181" s="40"/>
      <c r="K181" s="40"/>
      <c r="L181" s="44"/>
      <c r="M181" s="255"/>
      <c r="N181" s="256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155</v>
      </c>
      <c r="AU181" s="17" t="s">
        <v>145</v>
      </c>
    </row>
    <row r="182" s="2" customFormat="1" ht="24.15" customHeight="1">
      <c r="A182" s="38"/>
      <c r="B182" s="39"/>
      <c r="C182" s="218" t="s">
        <v>222</v>
      </c>
      <c r="D182" s="218" t="s">
        <v>139</v>
      </c>
      <c r="E182" s="219" t="s">
        <v>176</v>
      </c>
      <c r="F182" s="220" t="s">
        <v>177</v>
      </c>
      <c r="G182" s="221" t="s">
        <v>142</v>
      </c>
      <c r="H182" s="222">
        <v>300</v>
      </c>
      <c r="I182" s="223"/>
      <c r="J182" s="224">
        <f>ROUND(I182*H182,2)</f>
        <v>0</v>
      </c>
      <c r="K182" s="220" t="s">
        <v>143</v>
      </c>
      <c r="L182" s="44"/>
      <c r="M182" s="225" t="s">
        <v>1</v>
      </c>
      <c r="N182" s="226" t="s">
        <v>41</v>
      </c>
      <c r="O182" s="91"/>
      <c r="P182" s="227">
        <f>O182*H182</f>
        <v>0</v>
      </c>
      <c r="Q182" s="227">
        <v>4.0000000000000003E-05</v>
      </c>
      <c r="R182" s="227">
        <f>Q182*H182</f>
        <v>0.012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144</v>
      </c>
      <c r="AT182" s="229" t="s">
        <v>139</v>
      </c>
      <c r="AU182" s="229" t="s">
        <v>145</v>
      </c>
      <c r="AY182" s="17" t="s">
        <v>136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145</v>
      </c>
      <c r="BK182" s="230">
        <f>ROUND(I182*H182,2)</f>
        <v>0</v>
      </c>
      <c r="BL182" s="17" t="s">
        <v>144</v>
      </c>
      <c r="BM182" s="229" t="s">
        <v>722</v>
      </c>
    </row>
    <row r="183" s="2" customFormat="1" ht="16.5" customHeight="1">
      <c r="A183" s="38"/>
      <c r="B183" s="39"/>
      <c r="C183" s="218" t="s">
        <v>226</v>
      </c>
      <c r="D183" s="218" t="s">
        <v>139</v>
      </c>
      <c r="E183" s="219" t="s">
        <v>477</v>
      </c>
      <c r="F183" s="220" t="s">
        <v>478</v>
      </c>
      <c r="G183" s="221" t="s">
        <v>171</v>
      </c>
      <c r="H183" s="222">
        <v>26</v>
      </c>
      <c r="I183" s="223"/>
      <c r="J183" s="224">
        <f>ROUND(I183*H183,2)</f>
        <v>0</v>
      </c>
      <c r="K183" s="220" t="s">
        <v>1</v>
      </c>
      <c r="L183" s="44"/>
      <c r="M183" s="225" t="s">
        <v>1</v>
      </c>
      <c r="N183" s="226" t="s">
        <v>41</v>
      </c>
      <c r="O183" s="91"/>
      <c r="P183" s="227">
        <f>O183*H183</f>
        <v>0</v>
      </c>
      <c r="Q183" s="227">
        <v>0</v>
      </c>
      <c r="R183" s="227">
        <f>Q183*H183</f>
        <v>0</v>
      </c>
      <c r="S183" s="227">
        <v>0.14000000000000001</v>
      </c>
      <c r="T183" s="228">
        <f>S183*H183</f>
        <v>3.6400000000000006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144</v>
      </c>
      <c r="AT183" s="229" t="s">
        <v>139</v>
      </c>
      <c r="AU183" s="229" t="s">
        <v>145</v>
      </c>
      <c r="AY183" s="17" t="s">
        <v>136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145</v>
      </c>
      <c r="BK183" s="230">
        <f>ROUND(I183*H183,2)</f>
        <v>0</v>
      </c>
      <c r="BL183" s="17" t="s">
        <v>144</v>
      </c>
      <c r="BM183" s="229" t="s">
        <v>723</v>
      </c>
    </row>
    <row r="184" s="14" customFormat="1">
      <c r="A184" s="14"/>
      <c r="B184" s="242"/>
      <c r="C184" s="243"/>
      <c r="D184" s="233" t="s">
        <v>147</v>
      </c>
      <c r="E184" s="244" t="s">
        <v>1</v>
      </c>
      <c r="F184" s="245" t="s">
        <v>270</v>
      </c>
      <c r="G184" s="243"/>
      <c r="H184" s="246">
        <v>26</v>
      </c>
      <c r="I184" s="247"/>
      <c r="J184" s="243"/>
      <c r="K184" s="243"/>
      <c r="L184" s="248"/>
      <c r="M184" s="249"/>
      <c r="N184" s="250"/>
      <c r="O184" s="250"/>
      <c r="P184" s="250"/>
      <c r="Q184" s="250"/>
      <c r="R184" s="250"/>
      <c r="S184" s="250"/>
      <c r="T184" s="25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2" t="s">
        <v>147</v>
      </c>
      <c r="AU184" s="252" t="s">
        <v>145</v>
      </c>
      <c r="AV184" s="14" t="s">
        <v>145</v>
      </c>
      <c r="AW184" s="14" t="s">
        <v>32</v>
      </c>
      <c r="AX184" s="14" t="s">
        <v>83</v>
      </c>
      <c r="AY184" s="252" t="s">
        <v>136</v>
      </c>
    </row>
    <row r="185" s="2" customFormat="1" ht="24.15" customHeight="1">
      <c r="A185" s="38"/>
      <c r="B185" s="39"/>
      <c r="C185" s="218" t="s">
        <v>234</v>
      </c>
      <c r="D185" s="218" t="s">
        <v>139</v>
      </c>
      <c r="E185" s="219" t="s">
        <v>480</v>
      </c>
      <c r="F185" s="220" t="s">
        <v>481</v>
      </c>
      <c r="G185" s="221" t="s">
        <v>142</v>
      </c>
      <c r="H185" s="222">
        <v>2.3999999999999999</v>
      </c>
      <c r="I185" s="223"/>
      <c r="J185" s="224">
        <f>ROUND(I185*H185,2)</f>
        <v>0</v>
      </c>
      <c r="K185" s="220" t="s">
        <v>143</v>
      </c>
      <c r="L185" s="44"/>
      <c r="M185" s="225" t="s">
        <v>1</v>
      </c>
      <c r="N185" s="226" t="s">
        <v>41</v>
      </c>
      <c r="O185" s="91"/>
      <c r="P185" s="227">
        <f>O185*H185</f>
        <v>0</v>
      </c>
      <c r="Q185" s="227">
        <v>0</v>
      </c>
      <c r="R185" s="227">
        <f>Q185*H185</f>
        <v>0</v>
      </c>
      <c r="S185" s="227">
        <v>0.26100000000000001</v>
      </c>
      <c r="T185" s="228">
        <f>S185*H185</f>
        <v>0.62639999999999996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144</v>
      </c>
      <c r="AT185" s="229" t="s">
        <v>139</v>
      </c>
      <c r="AU185" s="229" t="s">
        <v>145</v>
      </c>
      <c r="AY185" s="17" t="s">
        <v>136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145</v>
      </c>
      <c r="BK185" s="230">
        <f>ROUND(I185*H185,2)</f>
        <v>0</v>
      </c>
      <c r="BL185" s="17" t="s">
        <v>144</v>
      </c>
      <c r="BM185" s="229" t="s">
        <v>724</v>
      </c>
    </row>
    <row r="186" s="13" customFormat="1">
      <c r="A186" s="13"/>
      <c r="B186" s="231"/>
      <c r="C186" s="232"/>
      <c r="D186" s="233" t="s">
        <v>147</v>
      </c>
      <c r="E186" s="234" t="s">
        <v>1</v>
      </c>
      <c r="F186" s="235" t="s">
        <v>725</v>
      </c>
      <c r="G186" s="232"/>
      <c r="H186" s="234" t="s">
        <v>1</v>
      </c>
      <c r="I186" s="236"/>
      <c r="J186" s="232"/>
      <c r="K186" s="232"/>
      <c r="L186" s="237"/>
      <c r="M186" s="238"/>
      <c r="N186" s="239"/>
      <c r="O186" s="239"/>
      <c r="P186" s="239"/>
      <c r="Q186" s="239"/>
      <c r="R186" s="239"/>
      <c r="S186" s="239"/>
      <c r="T186" s="24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1" t="s">
        <v>147</v>
      </c>
      <c r="AU186" s="241" t="s">
        <v>145</v>
      </c>
      <c r="AV186" s="13" t="s">
        <v>83</v>
      </c>
      <c r="AW186" s="13" t="s">
        <v>32</v>
      </c>
      <c r="AX186" s="13" t="s">
        <v>75</v>
      </c>
      <c r="AY186" s="241" t="s">
        <v>136</v>
      </c>
    </row>
    <row r="187" s="14" customFormat="1">
      <c r="A187" s="14"/>
      <c r="B187" s="242"/>
      <c r="C187" s="243"/>
      <c r="D187" s="233" t="s">
        <v>147</v>
      </c>
      <c r="E187" s="244" t="s">
        <v>1</v>
      </c>
      <c r="F187" s="245" t="s">
        <v>484</v>
      </c>
      <c r="G187" s="243"/>
      <c r="H187" s="246">
        <v>2.3999999999999999</v>
      </c>
      <c r="I187" s="247"/>
      <c r="J187" s="243"/>
      <c r="K187" s="243"/>
      <c r="L187" s="248"/>
      <c r="M187" s="249"/>
      <c r="N187" s="250"/>
      <c r="O187" s="250"/>
      <c r="P187" s="250"/>
      <c r="Q187" s="250"/>
      <c r="R187" s="250"/>
      <c r="S187" s="250"/>
      <c r="T187" s="25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2" t="s">
        <v>147</v>
      </c>
      <c r="AU187" s="252" t="s">
        <v>145</v>
      </c>
      <c r="AV187" s="14" t="s">
        <v>145</v>
      </c>
      <c r="AW187" s="14" t="s">
        <v>32</v>
      </c>
      <c r="AX187" s="14" t="s">
        <v>83</v>
      </c>
      <c r="AY187" s="252" t="s">
        <v>136</v>
      </c>
    </row>
    <row r="188" s="2" customFormat="1" ht="24.15" customHeight="1">
      <c r="A188" s="38"/>
      <c r="B188" s="39"/>
      <c r="C188" s="218" t="s">
        <v>238</v>
      </c>
      <c r="D188" s="218" t="s">
        <v>139</v>
      </c>
      <c r="E188" s="219" t="s">
        <v>485</v>
      </c>
      <c r="F188" s="220" t="s">
        <v>486</v>
      </c>
      <c r="G188" s="221" t="s">
        <v>487</v>
      </c>
      <c r="H188" s="222">
        <v>1.0920000000000001</v>
      </c>
      <c r="I188" s="223"/>
      <c r="J188" s="224">
        <f>ROUND(I188*H188,2)</f>
        <v>0</v>
      </c>
      <c r="K188" s="220" t="s">
        <v>143</v>
      </c>
      <c r="L188" s="44"/>
      <c r="M188" s="225" t="s">
        <v>1</v>
      </c>
      <c r="N188" s="226" t="s">
        <v>41</v>
      </c>
      <c r="O188" s="91"/>
      <c r="P188" s="227">
        <f>O188*H188</f>
        <v>0</v>
      </c>
      <c r="Q188" s="227">
        <v>0</v>
      </c>
      <c r="R188" s="227">
        <f>Q188*H188</f>
        <v>0</v>
      </c>
      <c r="S188" s="227">
        <v>2.3999999999999999</v>
      </c>
      <c r="T188" s="228">
        <f>S188*H188</f>
        <v>2.6208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144</v>
      </c>
      <c r="AT188" s="229" t="s">
        <v>139</v>
      </c>
      <c r="AU188" s="229" t="s">
        <v>145</v>
      </c>
      <c r="AY188" s="17" t="s">
        <v>136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145</v>
      </c>
      <c r="BK188" s="230">
        <f>ROUND(I188*H188,2)</f>
        <v>0</v>
      </c>
      <c r="BL188" s="17" t="s">
        <v>144</v>
      </c>
      <c r="BM188" s="229" t="s">
        <v>726</v>
      </c>
    </row>
    <row r="189" s="14" customFormat="1">
      <c r="A189" s="14"/>
      <c r="B189" s="242"/>
      <c r="C189" s="243"/>
      <c r="D189" s="233" t="s">
        <v>147</v>
      </c>
      <c r="E189" s="244" t="s">
        <v>1</v>
      </c>
      <c r="F189" s="245" t="s">
        <v>489</v>
      </c>
      <c r="G189" s="243"/>
      <c r="H189" s="246">
        <v>1.0920000000000001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2" t="s">
        <v>147</v>
      </c>
      <c r="AU189" s="252" t="s">
        <v>145</v>
      </c>
      <c r="AV189" s="14" t="s">
        <v>145</v>
      </c>
      <c r="AW189" s="14" t="s">
        <v>32</v>
      </c>
      <c r="AX189" s="14" t="s">
        <v>83</v>
      </c>
      <c r="AY189" s="252" t="s">
        <v>136</v>
      </c>
    </row>
    <row r="190" s="2" customFormat="1" ht="21.75" customHeight="1">
      <c r="A190" s="38"/>
      <c r="B190" s="39"/>
      <c r="C190" s="218" t="s">
        <v>243</v>
      </c>
      <c r="D190" s="218" t="s">
        <v>139</v>
      </c>
      <c r="E190" s="219" t="s">
        <v>180</v>
      </c>
      <c r="F190" s="220" t="s">
        <v>181</v>
      </c>
      <c r="G190" s="221" t="s">
        <v>142</v>
      </c>
      <c r="H190" s="222">
        <v>57.720999999999997</v>
      </c>
      <c r="I190" s="223"/>
      <c r="J190" s="224">
        <f>ROUND(I190*H190,2)</f>
        <v>0</v>
      </c>
      <c r="K190" s="220" t="s">
        <v>143</v>
      </c>
      <c r="L190" s="44"/>
      <c r="M190" s="225" t="s">
        <v>1</v>
      </c>
      <c r="N190" s="226" t="s">
        <v>41</v>
      </c>
      <c r="O190" s="91"/>
      <c r="P190" s="227">
        <f>O190*H190</f>
        <v>0</v>
      </c>
      <c r="Q190" s="227">
        <v>0</v>
      </c>
      <c r="R190" s="227">
        <f>Q190*H190</f>
        <v>0</v>
      </c>
      <c r="S190" s="227">
        <v>0.075999999999999998</v>
      </c>
      <c r="T190" s="228">
        <f>S190*H190</f>
        <v>4.3867959999999995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144</v>
      </c>
      <c r="AT190" s="229" t="s">
        <v>139</v>
      </c>
      <c r="AU190" s="229" t="s">
        <v>145</v>
      </c>
      <c r="AY190" s="17" t="s">
        <v>136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145</v>
      </c>
      <c r="BK190" s="230">
        <f>ROUND(I190*H190,2)</f>
        <v>0</v>
      </c>
      <c r="BL190" s="17" t="s">
        <v>144</v>
      </c>
      <c r="BM190" s="229" t="s">
        <v>727</v>
      </c>
    </row>
    <row r="191" s="14" customFormat="1">
      <c r="A191" s="14"/>
      <c r="B191" s="242"/>
      <c r="C191" s="243"/>
      <c r="D191" s="233" t="s">
        <v>147</v>
      </c>
      <c r="E191" s="244" t="s">
        <v>1</v>
      </c>
      <c r="F191" s="245" t="s">
        <v>491</v>
      </c>
      <c r="G191" s="243"/>
      <c r="H191" s="246">
        <v>46.097999999999999</v>
      </c>
      <c r="I191" s="247"/>
      <c r="J191" s="243"/>
      <c r="K191" s="243"/>
      <c r="L191" s="248"/>
      <c r="M191" s="249"/>
      <c r="N191" s="250"/>
      <c r="O191" s="250"/>
      <c r="P191" s="250"/>
      <c r="Q191" s="250"/>
      <c r="R191" s="250"/>
      <c r="S191" s="250"/>
      <c r="T191" s="25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2" t="s">
        <v>147</v>
      </c>
      <c r="AU191" s="252" t="s">
        <v>145</v>
      </c>
      <c r="AV191" s="14" t="s">
        <v>145</v>
      </c>
      <c r="AW191" s="14" t="s">
        <v>32</v>
      </c>
      <c r="AX191" s="14" t="s">
        <v>75</v>
      </c>
      <c r="AY191" s="252" t="s">
        <v>136</v>
      </c>
    </row>
    <row r="192" s="14" customFormat="1">
      <c r="A192" s="14"/>
      <c r="B192" s="242"/>
      <c r="C192" s="243"/>
      <c r="D192" s="233" t="s">
        <v>147</v>
      </c>
      <c r="E192" s="244" t="s">
        <v>1</v>
      </c>
      <c r="F192" s="245" t="s">
        <v>492</v>
      </c>
      <c r="G192" s="243"/>
      <c r="H192" s="246">
        <v>7.0919999999999996</v>
      </c>
      <c r="I192" s="247"/>
      <c r="J192" s="243"/>
      <c r="K192" s="243"/>
      <c r="L192" s="248"/>
      <c r="M192" s="249"/>
      <c r="N192" s="250"/>
      <c r="O192" s="250"/>
      <c r="P192" s="250"/>
      <c r="Q192" s="250"/>
      <c r="R192" s="250"/>
      <c r="S192" s="250"/>
      <c r="T192" s="25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2" t="s">
        <v>147</v>
      </c>
      <c r="AU192" s="252" t="s">
        <v>145</v>
      </c>
      <c r="AV192" s="14" t="s">
        <v>145</v>
      </c>
      <c r="AW192" s="14" t="s">
        <v>32</v>
      </c>
      <c r="AX192" s="14" t="s">
        <v>75</v>
      </c>
      <c r="AY192" s="252" t="s">
        <v>136</v>
      </c>
    </row>
    <row r="193" s="14" customFormat="1">
      <c r="A193" s="14"/>
      <c r="B193" s="242"/>
      <c r="C193" s="243"/>
      <c r="D193" s="233" t="s">
        <v>147</v>
      </c>
      <c r="E193" s="244" t="s">
        <v>1</v>
      </c>
      <c r="F193" s="245" t="s">
        <v>367</v>
      </c>
      <c r="G193" s="243"/>
      <c r="H193" s="246">
        <v>1.1819999999999999</v>
      </c>
      <c r="I193" s="247"/>
      <c r="J193" s="243"/>
      <c r="K193" s="243"/>
      <c r="L193" s="248"/>
      <c r="M193" s="249"/>
      <c r="N193" s="250"/>
      <c r="O193" s="250"/>
      <c r="P193" s="250"/>
      <c r="Q193" s="250"/>
      <c r="R193" s="250"/>
      <c r="S193" s="250"/>
      <c r="T193" s="25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2" t="s">
        <v>147</v>
      </c>
      <c r="AU193" s="252" t="s">
        <v>145</v>
      </c>
      <c r="AV193" s="14" t="s">
        <v>145</v>
      </c>
      <c r="AW193" s="14" t="s">
        <v>32</v>
      </c>
      <c r="AX193" s="14" t="s">
        <v>75</v>
      </c>
      <c r="AY193" s="252" t="s">
        <v>136</v>
      </c>
    </row>
    <row r="194" s="14" customFormat="1">
      <c r="A194" s="14"/>
      <c r="B194" s="242"/>
      <c r="C194" s="243"/>
      <c r="D194" s="233" t="s">
        <v>147</v>
      </c>
      <c r="E194" s="244" t="s">
        <v>1</v>
      </c>
      <c r="F194" s="245" t="s">
        <v>369</v>
      </c>
      <c r="G194" s="243"/>
      <c r="H194" s="246">
        <v>1.5760000000000001</v>
      </c>
      <c r="I194" s="247"/>
      <c r="J194" s="243"/>
      <c r="K194" s="243"/>
      <c r="L194" s="248"/>
      <c r="M194" s="249"/>
      <c r="N194" s="250"/>
      <c r="O194" s="250"/>
      <c r="P194" s="250"/>
      <c r="Q194" s="250"/>
      <c r="R194" s="250"/>
      <c r="S194" s="250"/>
      <c r="T194" s="25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2" t="s">
        <v>147</v>
      </c>
      <c r="AU194" s="252" t="s">
        <v>145</v>
      </c>
      <c r="AV194" s="14" t="s">
        <v>145</v>
      </c>
      <c r="AW194" s="14" t="s">
        <v>32</v>
      </c>
      <c r="AX194" s="14" t="s">
        <v>75</v>
      </c>
      <c r="AY194" s="252" t="s">
        <v>136</v>
      </c>
    </row>
    <row r="195" s="14" customFormat="1">
      <c r="A195" s="14"/>
      <c r="B195" s="242"/>
      <c r="C195" s="243"/>
      <c r="D195" s="233" t="s">
        <v>147</v>
      </c>
      <c r="E195" s="244" t="s">
        <v>1</v>
      </c>
      <c r="F195" s="245" t="s">
        <v>184</v>
      </c>
      <c r="G195" s="243"/>
      <c r="H195" s="246">
        <v>1.7729999999999999</v>
      </c>
      <c r="I195" s="247"/>
      <c r="J195" s="243"/>
      <c r="K195" s="243"/>
      <c r="L195" s="248"/>
      <c r="M195" s="249"/>
      <c r="N195" s="250"/>
      <c r="O195" s="250"/>
      <c r="P195" s="250"/>
      <c r="Q195" s="250"/>
      <c r="R195" s="250"/>
      <c r="S195" s="250"/>
      <c r="T195" s="25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2" t="s">
        <v>147</v>
      </c>
      <c r="AU195" s="252" t="s">
        <v>145</v>
      </c>
      <c r="AV195" s="14" t="s">
        <v>145</v>
      </c>
      <c r="AW195" s="14" t="s">
        <v>32</v>
      </c>
      <c r="AX195" s="14" t="s">
        <v>75</v>
      </c>
      <c r="AY195" s="252" t="s">
        <v>136</v>
      </c>
    </row>
    <row r="196" s="15" customFormat="1">
      <c r="A196" s="15"/>
      <c r="B196" s="257"/>
      <c r="C196" s="258"/>
      <c r="D196" s="233" t="s">
        <v>147</v>
      </c>
      <c r="E196" s="259" t="s">
        <v>1</v>
      </c>
      <c r="F196" s="260" t="s">
        <v>185</v>
      </c>
      <c r="G196" s="258"/>
      <c r="H196" s="261">
        <v>57.720999999999997</v>
      </c>
      <c r="I196" s="262"/>
      <c r="J196" s="258"/>
      <c r="K196" s="258"/>
      <c r="L196" s="263"/>
      <c r="M196" s="264"/>
      <c r="N196" s="265"/>
      <c r="O196" s="265"/>
      <c r="P196" s="265"/>
      <c r="Q196" s="265"/>
      <c r="R196" s="265"/>
      <c r="S196" s="265"/>
      <c r="T196" s="266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7" t="s">
        <v>147</v>
      </c>
      <c r="AU196" s="267" t="s">
        <v>145</v>
      </c>
      <c r="AV196" s="15" t="s">
        <v>144</v>
      </c>
      <c r="AW196" s="15" t="s">
        <v>32</v>
      </c>
      <c r="AX196" s="15" t="s">
        <v>83</v>
      </c>
      <c r="AY196" s="267" t="s">
        <v>136</v>
      </c>
    </row>
    <row r="197" s="2" customFormat="1" ht="21.75" customHeight="1">
      <c r="A197" s="38"/>
      <c r="B197" s="39"/>
      <c r="C197" s="218" t="s">
        <v>247</v>
      </c>
      <c r="D197" s="218" t="s">
        <v>139</v>
      </c>
      <c r="E197" s="219" t="s">
        <v>186</v>
      </c>
      <c r="F197" s="220" t="s">
        <v>187</v>
      </c>
      <c r="G197" s="221" t="s">
        <v>142</v>
      </c>
      <c r="H197" s="222">
        <v>15.859</v>
      </c>
      <c r="I197" s="223"/>
      <c r="J197" s="224">
        <f>ROUND(I197*H197,2)</f>
        <v>0</v>
      </c>
      <c r="K197" s="220" t="s">
        <v>143</v>
      </c>
      <c r="L197" s="44"/>
      <c r="M197" s="225" t="s">
        <v>1</v>
      </c>
      <c r="N197" s="226" t="s">
        <v>41</v>
      </c>
      <c r="O197" s="91"/>
      <c r="P197" s="227">
        <f>O197*H197</f>
        <v>0</v>
      </c>
      <c r="Q197" s="227">
        <v>0</v>
      </c>
      <c r="R197" s="227">
        <f>Q197*H197</f>
        <v>0</v>
      </c>
      <c r="S197" s="227">
        <v>0.063</v>
      </c>
      <c r="T197" s="228">
        <f>S197*H197</f>
        <v>0.99911700000000003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144</v>
      </c>
      <c r="AT197" s="229" t="s">
        <v>139</v>
      </c>
      <c r="AU197" s="229" t="s">
        <v>145</v>
      </c>
      <c r="AY197" s="17" t="s">
        <v>136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145</v>
      </c>
      <c r="BK197" s="230">
        <f>ROUND(I197*H197,2)</f>
        <v>0</v>
      </c>
      <c r="BL197" s="17" t="s">
        <v>144</v>
      </c>
      <c r="BM197" s="229" t="s">
        <v>728</v>
      </c>
    </row>
    <row r="198" s="14" customFormat="1">
      <c r="A198" s="14"/>
      <c r="B198" s="242"/>
      <c r="C198" s="243"/>
      <c r="D198" s="233" t="s">
        <v>147</v>
      </c>
      <c r="E198" s="244" t="s">
        <v>1</v>
      </c>
      <c r="F198" s="245" t="s">
        <v>371</v>
      </c>
      <c r="G198" s="243"/>
      <c r="H198" s="246">
        <v>2.1669999999999998</v>
      </c>
      <c r="I198" s="247"/>
      <c r="J198" s="243"/>
      <c r="K198" s="243"/>
      <c r="L198" s="248"/>
      <c r="M198" s="249"/>
      <c r="N198" s="250"/>
      <c r="O198" s="250"/>
      <c r="P198" s="250"/>
      <c r="Q198" s="250"/>
      <c r="R198" s="250"/>
      <c r="S198" s="250"/>
      <c r="T198" s="25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2" t="s">
        <v>147</v>
      </c>
      <c r="AU198" s="252" t="s">
        <v>145</v>
      </c>
      <c r="AV198" s="14" t="s">
        <v>145</v>
      </c>
      <c r="AW198" s="14" t="s">
        <v>32</v>
      </c>
      <c r="AX198" s="14" t="s">
        <v>75</v>
      </c>
      <c r="AY198" s="252" t="s">
        <v>136</v>
      </c>
    </row>
    <row r="199" s="14" customFormat="1">
      <c r="A199" s="14"/>
      <c r="B199" s="242"/>
      <c r="C199" s="243"/>
      <c r="D199" s="233" t="s">
        <v>147</v>
      </c>
      <c r="E199" s="244" t="s">
        <v>1</v>
      </c>
      <c r="F199" s="245" t="s">
        <v>494</v>
      </c>
      <c r="G199" s="243"/>
      <c r="H199" s="246">
        <v>8.6679999999999993</v>
      </c>
      <c r="I199" s="247"/>
      <c r="J199" s="243"/>
      <c r="K199" s="243"/>
      <c r="L199" s="248"/>
      <c r="M199" s="249"/>
      <c r="N199" s="250"/>
      <c r="O199" s="250"/>
      <c r="P199" s="250"/>
      <c r="Q199" s="250"/>
      <c r="R199" s="250"/>
      <c r="S199" s="250"/>
      <c r="T199" s="25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2" t="s">
        <v>147</v>
      </c>
      <c r="AU199" s="252" t="s">
        <v>145</v>
      </c>
      <c r="AV199" s="14" t="s">
        <v>145</v>
      </c>
      <c r="AW199" s="14" t="s">
        <v>32</v>
      </c>
      <c r="AX199" s="14" t="s">
        <v>75</v>
      </c>
      <c r="AY199" s="252" t="s">
        <v>136</v>
      </c>
    </row>
    <row r="200" s="14" customFormat="1">
      <c r="A200" s="14"/>
      <c r="B200" s="242"/>
      <c r="C200" s="243"/>
      <c r="D200" s="233" t="s">
        <v>147</v>
      </c>
      <c r="E200" s="244" t="s">
        <v>1</v>
      </c>
      <c r="F200" s="245" t="s">
        <v>495</v>
      </c>
      <c r="G200" s="243"/>
      <c r="H200" s="246">
        <v>2.8570000000000002</v>
      </c>
      <c r="I200" s="247"/>
      <c r="J200" s="243"/>
      <c r="K200" s="243"/>
      <c r="L200" s="248"/>
      <c r="M200" s="249"/>
      <c r="N200" s="250"/>
      <c r="O200" s="250"/>
      <c r="P200" s="250"/>
      <c r="Q200" s="250"/>
      <c r="R200" s="250"/>
      <c r="S200" s="250"/>
      <c r="T200" s="25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2" t="s">
        <v>147</v>
      </c>
      <c r="AU200" s="252" t="s">
        <v>145</v>
      </c>
      <c r="AV200" s="14" t="s">
        <v>145</v>
      </c>
      <c r="AW200" s="14" t="s">
        <v>32</v>
      </c>
      <c r="AX200" s="14" t="s">
        <v>75</v>
      </c>
      <c r="AY200" s="252" t="s">
        <v>136</v>
      </c>
    </row>
    <row r="201" s="14" customFormat="1">
      <c r="A201" s="14"/>
      <c r="B201" s="242"/>
      <c r="C201" s="243"/>
      <c r="D201" s="233" t="s">
        <v>147</v>
      </c>
      <c r="E201" s="244" t="s">
        <v>1</v>
      </c>
      <c r="F201" s="245" t="s">
        <v>371</v>
      </c>
      <c r="G201" s="243"/>
      <c r="H201" s="246">
        <v>2.1669999999999998</v>
      </c>
      <c r="I201" s="247"/>
      <c r="J201" s="243"/>
      <c r="K201" s="243"/>
      <c r="L201" s="248"/>
      <c r="M201" s="249"/>
      <c r="N201" s="250"/>
      <c r="O201" s="250"/>
      <c r="P201" s="250"/>
      <c r="Q201" s="250"/>
      <c r="R201" s="250"/>
      <c r="S201" s="250"/>
      <c r="T201" s="25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2" t="s">
        <v>147</v>
      </c>
      <c r="AU201" s="252" t="s">
        <v>145</v>
      </c>
      <c r="AV201" s="14" t="s">
        <v>145</v>
      </c>
      <c r="AW201" s="14" t="s">
        <v>32</v>
      </c>
      <c r="AX201" s="14" t="s">
        <v>75</v>
      </c>
      <c r="AY201" s="252" t="s">
        <v>136</v>
      </c>
    </row>
    <row r="202" s="15" customFormat="1">
      <c r="A202" s="15"/>
      <c r="B202" s="257"/>
      <c r="C202" s="258"/>
      <c r="D202" s="233" t="s">
        <v>147</v>
      </c>
      <c r="E202" s="259" t="s">
        <v>1</v>
      </c>
      <c r="F202" s="260" t="s">
        <v>185</v>
      </c>
      <c r="G202" s="258"/>
      <c r="H202" s="261">
        <v>15.859</v>
      </c>
      <c r="I202" s="262"/>
      <c r="J202" s="258"/>
      <c r="K202" s="258"/>
      <c r="L202" s="263"/>
      <c r="M202" s="264"/>
      <c r="N202" s="265"/>
      <c r="O202" s="265"/>
      <c r="P202" s="265"/>
      <c r="Q202" s="265"/>
      <c r="R202" s="265"/>
      <c r="S202" s="265"/>
      <c r="T202" s="266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7" t="s">
        <v>147</v>
      </c>
      <c r="AU202" s="267" t="s">
        <v>145</v>
      </c>
      <c r="AV202" s="15" t="s">
        <v>144</v>
      </c>
      <c r="AW202" s="15" t="s">
        <v>32</v>
      </c>
      <c r="AX202" s="15" t="s">
        <v>83</v>
      </c>
      <c r="AY202" s="267" t="s">
        <v>136</v>
      </c>
    </row>
    <row r="203" s="2" customFormat="1" ht="24.15" customHeight="1">
      <c r="A203" s="38"/>
      <c r="B203" s="39"/>
      <c r="C203" s="218" t="s">
        <v>7</v>
      </c>
      <c r="D203" s="218" t="s">
        <v>139</v>
      </c>
      <c r="E203" s="219" t="s">
        <v>496</v>
      </c>
      <c r="F203" s="220" t="s">
        <v>497</v>
      </c>
      <c r="G203" s="221" t="s">
        <v>225</v>
      </c>
      <c r="H203" s="222">
        <v>25</v>
      </c>
      <c r="I203" s="223"/>
      <c r="J203" s="224">
        <f>ROUND(I203*H203,2)</f>
        <v>0</v>
      </c>
      <c r="K203" s="220" t="s">
        <v>143</v>
      </c>
      <c r="L203" s="44"/>
      <c r="M203" s="225" t="s">
        <v>1</v>
      </c>
      <c r="N203" s="226" t="s">
        <v>41</v>
      </c>
      <c r="O203" s="91"/>
      <c r="P203" s="227">
        <f>O203*H203</f>
        <v>0</v>
      </c>
      <c r="Q203" s="227">
        <v>0</v>
      </c>
      <c r="R203" s="227">
        <f>Q203*H203</f>
        <v>0</v>
      </c>
      <c r="S203" s="227">
        <v>0.031</v>
      </c>
      <c r="T203" s="228">
        <f>S203*H203</f>
        <v>0.77500000000000002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9" t="s">
        <v>144</v>
      </c>
      <c r="AT203" s="229" t="s">
        <v>139</v>
      </c>
      <c r="AU203" s="229" t="s">
        <v>145</v>
      </c>
      <c r="AY203" s="17" t="s">
        <v>136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7" t="s">
        <v>145</v>
      </c>
      <c r="BK203" s="230">
        <f>ROUND(I203*H203,2)</f>
        <v>0</v>
      </c>
      <c r="BL203" s="17" t="s">
        <v>144</v>
      </c>
      <c r="BM203" s="229" t="s">
        <v>729</v>
      </c>
    </row>
    <row r="204" s="13" customFormat="1">
      <c r="A204" s="13"/>
      <c r="B204" s="231"/>
      <c r="C204" s="232"/>
      <c r="D204" s="233" t="s">
        <v>147</v>
      </c>
      <c r="E204" s="234" t="s">
        <v>1</v>
      </c>
      <c r="F204" s="235" t="s">
        <v>499</v>
      </c>
      <c r="G204" s="232"/>
      <c r="H204" s="234" t="s">
        <v>1</v>
      </c>
      <c r="I204" s="236"/>
      <c r="J204" s="232"/>
      <c r="K204" s="232"/>
      <c r="L204" s="237"/>
      <c r="M204" s="238"/>
      <c r="N204" s="239"/>
      <c r="O204" s="239"/>
      <c r="P204" s="239"/>
      <c r="Q204" s="239"/>
      <c r="R204" s="239"/>
      <c r="S204" s="239"/>
      <c r="T204" s="24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1" t="s">
        <v>147</v>
      </c>
      <c r="AU204" s="241" t="s">
        <v>145</v>
      </c>
      <c r="AV204" s="13" t="s">
        <v>83</v>
      </c>
      <c r="AW204" s="13" t="s">
        <v>32</v>
      </c>
      <c r="AX204" s="13" t="s">
        <v>75</v>
      </c>
      <c r="AY204" s="241" t="s">
        <v>136</v>
      </c>
    </row>
    <row r="205" s="14" customFormat="1">
      <c r="A205" s="14"/>
      <c r="B205" s="242"/>
      <c r="C205" s="243"/>
      <c r="D205" s="233" t="s">
        <v>147</v>
      </c>
      <c r="E205" s="244" t="s">
        <v>1</v>
      </c>
      <c r="F205" s="245" t="s">
        <v>266</v>
      </c>
      <c r="G205" s="243"/>
      <c r="H205" s="246">
        <v>25</v>
      </c>
      <c r="I205" s="247"/>
      <c r="J205" s="243"/>
      <c r="K205" s="243"/>
      <c r="L205" s="248"/>
      <c r="M205" s="249"/>
      <c r="N205" s="250"/>
      <c r="O205" s="250"/>
      <c r="P205" s="250"/>
      <c r="Q205" s="250"/>
      <c r="R205" s="250"/>
      <c r="S205" s="250"/>
      <c r="T205" s="25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2" t="s">
        <v>147</v>
      </c>
      <c r="AU205" s="252" t="s">
        <v>145</v>
      </c>
      <c r="AV205" s="14" t="s">
        <v>145</v>
      </c>
      <c r="AW205" s="14" t="s">
        <v>32</v>
      </c>
      <c r="AX205" s="14" t="s">
        <v>83</v>
      </c>
      <c r="AY205" s="252" t="s">
        <v>136</v>
      </c>
    </row>
    <row r="206" s="12" customFormat="1" ht="22.8" customHeight="1">
      <c r="A206" s="12"/>
      <c r="B206" s="202"/>
      <c r="C206" s="203"/>
      <c r="D206" s="204" t="s">
        <v>74</v>
      </c>
      <c r="E206" s="216" t="s">
        <v>192</v>
      </c>
      <c r="F206" s="216" t="s">
        <v>193</v>
      </c>
      <c r="G206" s="203"/>
      <c r="H206" s="203"/>
      <c r="I206" s="206"/>
      <c r="J206" s="217">
        <f>BK206</f>
        <v>0</v>
      </c>
      <c r="K206" s="203"/>
      <c r="L206" s="208"/>
      <c r="M206" s="209"/>
      <c r="N206" s="210"/>
      <c r="O206" s="210"/>
      <c r="P206" s="211">
        <f>SUM(P207:P211)</f>
        <v>0</v>
      </c>
      <c r="Q206" s="210"/>
      <c r="R206" s="211">
        <f>SUM(R207:R211)</f>
        <v>0</v>
      </c>
      <c r="S206" s="210"/>
      <c r="T206" s="212">
        <f>SUM(T207:T211)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13" t="s">
        <v>83</v>
      </c>
      <c r="AT206" s="214" t="s">
        <v>74</v>
      </c>
      <c r="AU206" s="214" t="s">
        <v>83</v>
      </c>
      <c r="AY206" s="213" t="s">
        <v>136</v>
      </c>
      <c r="BK206" s="215">
        <f>SUM(BK207:BK211)</f>
        <v>0</v>
      </c>
    </row>
    <row r="207" s="2" customFormat="1" ht="24.15" customHeight="1">
      <c r="A207" s="38"/>
      <c r="B207" s="39"/>
      <c r="C207" s="218" t="s">
        <v>149</v>
      </c>
      <c r="D207" s="218" t="s">
        <v>139</v>
      </c>
      <c r="E207" s="219" t="s">
        <v>195</v>
      </c>
      <c r="F207" s="220" t="s">
        <v>196</v>
      </c>
      <c r="G207" s="221" t="s">
        <v>197</v>
      </c>
      <c r="H207" s="222">
        <v>15.515000000000001</v>
      </c>
      <c r="I207" s="223"/>
      <c r="J207" s="224">
        <f>ROUND(I207*H207,2)</f>
        <v>0</v>
      </c>
      <c r="K207" s="220" t="s">
        <v>143</v>
      </c>
      <c r="L207" s="44"/>
      <c r="M207" s="225" t="s">
        <v>1</v>
      </c>
      <c r="N207" s="226" t="s">
        <v>41</v>
      </c>
      <c r="O207" s="91"/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9" t="s">
        <v>144</v>
      </c>
      <c r="AT207" s="229" t="s">
        <v>139</v>
      </c>
      <c r="AU207" s="229" t="s">
        <v>145</v>
      </c>
      <c r="AY207" s="17" t="s">
        <v>136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145</v>
      </c>
      <c r="BK207" s="230">
        <f>ROUND(I207*H207,2)</f>
        <v>0</v>
      </c>
      <c r="BL207" s="17" t="s">
        <v>144</v>
      </c>
      <c r="BM207" s="229" t="s">
        <v>730</v>
      </c>
    </row>
    <row r="208" s="2" customFormat="1" ht="24.15" customHeight="1">
      <c r="A208" s="38"/>
      <c r="B208" s="39"/>
      <c r="C208" s="218" t="s">
        <v>259</v>
      </c>
      <c r="D208" s="218" t="s">
        <v>139</v>
      </c>
      <c r="E208" s="219" t="s">
        <v>200</v>
      </c>
      <c r="F208" s="220" t="s">
        <v>201</v>
      </c>
      <c r="G208" s="221" t="s">
        <v>197</v>
      </c>
      <c r="H208" s="222">
        <v>217.21000000000001</v>
      </c>
      <c r="I208" s="223"/>
      <c r="J208" s="224">
        <f>ROUND(I208*H208,2)</f>
        <v>0</v>
      </c>
      <c r="K208" s="220" t="s">
        <v>143</v>
      </c>
      <c r="L208" s="44"/>
      <c r="M208" s="225" t="s">
        <v>1</v>
      </c>
      <c r="N208" s="226" t="s">
        <v>41</v>
      </c>
      <c r="O208" s="91"/>
      <c r="P208" s="227">
        <f>O208*H208</f>
        <v>0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144</v>
      </c>
      <c r="AT208" s="229" t="s">
        <v>139</v>
      </c>
      <c r="AU208" s="229" t="s">
        <v>145</v>
      </c>
      <c r="AY208" s="17" t="s">
        <v>136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145</v>
      </c>
      <c r="BK208" s="230">
        <f>ROUND(I208*H208,2)</f>
        <v>0</v>
      </c>
      <c r="BL208" s="17" t="s">
        <v>144</v>
      </c>
      <c r="BM208" s="229" t="s">
        <v>731</v>
      </c>
    </row>
    <row r="209" s="13" customFormat="1">
      <c r="A209" s="13"/>
      <c r="B209" s="231"/>
      <c r="C209" s="232"/>
      <c r="D209" s="233" t="s">
        <v>147</v>
      </c>
      <c r="E209" s="234" t="s">
        <v>1</v>
      </c>
      <c r="F209" s="235" t="s">
        <v>203</v>
      </c>
      <c r="G209" s="232"/>
      <c r="H209" s="234" t="s">
        <v>1</v>
      </c>
      <c r="I209" s="236"/>
      <c r="J209" s="232"/>
      <c r="K209" s="232"/>
      <c r="L209" s="237"/>
      <c r="M209" s="238"/>
      <c r="N209" s="239"/>
      <c r="O209" s="239"/>
      <c r="P209" s="239"/>
      <c r="Q209" s="239"/>
      <c r="R209" s="239"/>
      <c r="S209" s="239"/>
      <c r="T209" s="24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1" t="s">
        <v>147</v>
      </c>
      <c r="AU209" s="241" t="s">
        <v>145</v>
      </c>
      <c r="AV209" s="13" t="s">
        <v>83</v>
      </c>
      <c r="AW209" s="13" t="s">
        <v>32</v>
      </c>
      <c r="AX209" s="13" t="s">
        <v>75</v>
      </c>
      <c r="AY209" s="241" t="s">
        <v>136</v>
      </c>
    </row>
    <row r="210" s="14" customFormat="1">
      <c r="A210" s="14"/>
      <c r="B210" s="242"/>
      <c r="C210" s="243"/>
      <c r="D210" s="233" t="s">
        <v>147</v>
      </c>
      <c r="E210" s="244" t="s">
        <v>1</v>
      </c>
      <c r="F210" s="245" t="s">
        <v>502</v>
      </c>
      <c r="G210" s="243"/>
      <c r="H210" s="246">
        <v>217.21000000000001</v>
      </c>
      <c r="I210" s="247"/>
      <c r="J210" s="243"/>
      <c r="K210" s="243"/>
      <c r="L210" s="248"/>
      <c r="M210" s="249"/>
      <c r="N210" s="250"/>
      <c r="O210" s="250"/>
      <c r="P210" s="250"/>
      <c r="Q210" s="250"/>
      <c r="R210" s="250"/>
      <c r="S210" s="250"/>
      <c r="T210" s="25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2" t="s">
        <v>147</v>
      </c>
      <c r="AU210" s="252" t="s">
        <v>145</v>
      </c>
      <c r="AV210" s="14" t="s">
        <v>145</v>
      </c>
      <c r="AW210" s="14" t="s">
        <v>32</v>
      </c>
      <c r="AX210" s="14" t="s">
        <v>83</v>
      </c>
      <c r="AY210" s="252" t="s">
        <v>136</v>
      </c>
    </row>
    <row r="211" s="2" customFormat="1" ht="44.25" customHeight="1">
      <c r="A211" s="38"/>
      <c r="B211" s="39"/>
      <c r="C211" s="218" t="s">
        <v>262</v>
      </c>
      <c r="D211" s="218" t="s">
        <v>139</v>
      </c>
      <c r="E211" s="219" t="s">
        <v>205</v>
      </c>
      <c r="F211" s="220" t="s">
        <v>206</v>
      </c>
      <c r="G211" s="221" t="s">
        <v>197</v>
      </c>
      <c r="H211" s="222">
        <v>15.515000000000001</v>
      </c>
      <c r="I211" s="223"/>
      <c r="J211" s="224">
        <f>ROUND(I211*H211,2)</f>
        <v>0</v>
      </c>
      <c r="K211" s="220" t="s">
        <v>143</v>
      </c>
      <c r="L211" s="44"/>
      <c r="M211" s="225" t="s">
        <v>1</v>
      </c>
      <c r="N211" s="226" t="s">
        <v>41</v>
      </c>
      <c r="O211" s="91"/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9" t="s">
        <v>144</v>
      </c>
      <c r="AT211" s="229" t="s">
        <v>139</v>
      </c>
      <c r="AU211" s="229" t="s">
        <v>145</v>
      </c>
      <c r="AY211" s="17" t="s">
        <v>136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7" t="s">
        <v>145</v>
      </c>
      <c r="BK211" s="230">
        <f>ROUND(I211*H211,2)</f>
        <v>0</v>
      </c>
      <c r="BL211" s="17" t="s">
        <v>144</v>
      </c>
      <c r="BM211" s="229" t="s">
        <v>732</v>
      </c>
    </row>
    <row r="212" s="12" customFormat="1" ht="22.8" customHeight="1">
      <c r="A212" s="12"/>
      <c r="B212" s="202"/>
      <c r="C212" s="203"/>
      <c r="D212" s="204" t="s">
        <v>74</v>
      </c>
      <c r="E212" s="216" t="s">
        <v>208</v>
      </c>
      <c r="F212" s="216" t="s">
        <v>209</v>
      </c>
      <c r="G212" s="203"/>
      <c r="H212" s="203"/>
      <c r="I212" s="206"/>
      <c r="J212" s="217">
        <f>BK212</f>
        <v>0</v>
      </c>
      <c r="K212" s="203"/>
      <c r="L212" s="208"/>
      <c r="M212" s="209"/>
      <c r="N212" s="210"/>
      <c r="O212" s="210"/>
      <c r="P212" s="211">
        <f>SUM(P213:P214)</f>
        <v>0</v>
      </c>
      <c r="Q212" s="210"/>
      <c r="R212" s="211">
        <f>SUM(R213:R214)</f>
        <v>0</v>
      </c>
      <c r="S212" s="210"/>
      <c r="T212" s="212">
        <f>SUM(T213:T214)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3" t="s">
        <v>83</v>
      </c>
      <c r="AT212" s="214" t="s">
        <v>74</v>
      </c>
      <c r="AU212" s="214" t="s">
        <v>83</v>
      </c>
      <c r="AY212" s="213" t="s">
        <v>136</v>
      </c>
      <c r="BK212" s="215">
        <f>SUM(BK213:BK214)</f>
        <v>0</v>
      </c>
    </row>
    <row r="213" s="2" customFormat="1" ht="24.15" customHeight="1">
      <c r="A213" s="38"/>
      <c r="B213" s="39"/>
      <c r="C213" s="218" t="s">
        <v>266</v>
      </c>
      <c r="D213" s="218" t="s">
        <v>139</v>
      </c>
      <c r="E213" s="219" t="s">
        <v>211</v>
      </c>
      <c r="F213" s="220" t="s">
        <v>212</v>
      </c>
      <c r="G213" s="221" t="s">
        <v>197</v>
      </c>
      <c r="H213" s="222">
        <v>13.427</v>
      </c>
      <c r="I213" s="223"/>
      <c r="J213" s="224">
        <f>ROUND(I213*H213,2)</f>
        <v>0</v>
      </c>
      <c r="K213" s="220" t="s">
        <v>143</v>
      </c>
      <c r="L213" s="44"/>
      <c r="M213" s="225" t="s">
        <v>1</v>
      </c>
      <c r="N213" s="226" t="s">
        <v>41</v>
      </c>
      <c r="O213" s="91"/>
      <c r="P213" s="227">
        <f>O213*H213</f>
        <v>0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144</v>
      </c>
      <c r="AT213" s="229" t="s">
        <v>139</v>
      </c>
      <c r="AU213" s="229" t="s">
        <v>145</v>
      </c>
      <c r="AY213" s="17" t="s">
        <v>136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145</v>
      </c>
      <c r="BK213" s="230">
        <f>ROUND(I213*H213,2)</f>
        <v>0</v>
      </c>
      <c r="BL213" s="17" t="s">
        <v>144</v>
      </c>
      <c r="BM213" s="229" t="s">
        <v>733</v>
      </c>
    </row>
    <row r="214" s="2" customFormat="1" ht="24.15" customHeight="1">
      <c r="A214" s="38"/>
      <c r="B214" s="39"/>
      <c r="C214" s="218" t="s">
        <v>270</v>
      </c>
      <c r="D214" s="218" t="s">
        <v>139</v>
      </c>
      <c r="E214" s="219" t="s">
        <v>215</v>
      </c>
      <c r="F214" s="220" t="s">
        <v>216</v>
      </c>
      <c r="G214" s="221" t="s">
        <v>197</v>
      </c>
      <c r="H214" s="222">
        <v>13.427</v>
      </c>
      <c r="I214" s="223"/>
      <c r="J214" s="224">
        <f>ROUND(I214*H214,2)</f>
        <v>0</v>
      </c>
      <c r="K214" s="220" t="s">
        <v>143</v>
      </c>
      <c r="L214" s="44"/>
      <c r="M214" s="225" t="s">
        <v>1</v>
      </c>
      <c r="N214" s="226" t="s">
        <v>41</v>
      </c>
      <c r="O214" s="91"/>
      <c r="P214" s="227">
        <f>O214*H214</f>
        <v>0</v>
      </c>
      <c r="Q214" s="227">
        <v>0</v>
      </c>
      <c r="R214" s="227">
        <f>Q214*H214</f>
        <v>0</v>
      </c>
      <c r="S214" s="227">
        <v>0</v>
      </c>
      <c r="T214" s="22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144</v>
      </c>
      <c r="AT214" s="229" t="s">
        <v>139</v>
      </c>
      <c r="AU214" s="229" t="s">
        <v>145</v>
      </c>
      <c r="AY214" s="17" t="s">
        <v>136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145</v>
      </c>
      <c r="BK214" s="230">
        <f>ROUND(I214*H214,2)</f>
        <v>0</v>
      </c>
      <c r="BL214" s="17" t="s">
        <v>144</v>
      </c>
      <c r="BM214" s="229" t="s">
        <v>734</v>
      </c>
    </row>
    <row r="215" s="12" customFormat="1" ht="25.92" customHeight="1">
      <c r="A215" s="12"/>
      <c r="B215" s="202"/>
      <c r="C215" s="203"/>
      <c r="D215" s="204" t="s">
        <v>74</v>
      </c>
      <c r="E215" s="205" t="s">
        <v>218</v>
      </c>
      <c r="F215" s="205" t="s">
        <v>219</v>
      </c>
      <c r="G215" s="203"/>
      <c r="H215" s="203"/>
      <c r="I215" s="206"/>
      <c r="J215" s="207">
        <f>BK215</f>
        <v>0</v>
      </c>
      <c r="K215" s="203"/>
      <c r="L215" s="208"/>
      <c r="M215" s="209"/>
      <c r="N215" s="210"/>
      <c r="O215" s="210"/>
      <c r="P215" s="211">
        <f>P216+P270+P295+P320</f>
        <v>0</v>
      </c>
      <c r="Q215" s="210"/>
      <c r="R215" s="211">
        <f>R216+R270+R295+R320</f>
        <v>2.3646761000000001</v>
      </c>
      <c r="S215" s="210"/>
      <c r="T215" s="212">
        <f>T216+T270+T295+T320</f>
        <v>2.4432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3" t="s">
        <v>145</v>
      </c>
      <c r="AT215" s="214" t="s">
        <v>74</v>
      </c>
      <c r="AU215" s="214" t="s">
        <v>75</v>
      </c>
      <c r="AY215" s="213" t="s">
        <v>136</v>
      </c>
      <c r="BK215" s="215">
        <f>BK216+BK270+BK295+BK320</f>
        <v>0</v>
      </c>
    </row>
    <row r="216" s="12" customFormat="1" ht="22.8" customHeight="1">
      <c r="A216" s="12"/>
      <c r="B216" s="202"/>
      <c r="C216" s="203"/>
      <c r="D216" s="204" t="s">
        <v>74</v>
      </c>
      <c r="E216" s="216" t="s">
        <v>220</v>
      </c>
      <c r="F216" s="216" t="s">
        <v>221</v>
      </c>
      <c r="G216" s="203"/>
      <c r="H216" s="203"/>
      <c r="I216" s="206"/>
      <c r="J216" s="217">
        <f>BK216</f>
        <v>0</v>
      </c>
      <c r="K216" s="203"/>
      <c r="L216" s="208"/>
      <c r="M216" s="209"/>
      <c r="N216" s="210"/>
      <c r="O216" s="210"/>
      <c r="P216" s="211">
        <f>SUM(P217:P269)</f>
        <v>0</v>
      </c>
      <c r="Q216" s="210"/>
      <c r="R216" s="211">
        <f>SUM(R217:R269)</f>
        <v>0.80730000000000002</v>
      </c>
      <c r="S216" s="210"/>
      <c r="T216" s="212">
        <f>SUM(T217:T269)</f>
        <v>1.974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13" t="s">
        <v>145</v>
      </c>
      <c r="AT216" s="214" t="s">
        <v>74</v>
      </c>
      <c r="AU216" s="214" t="s">
        <v>83</v>
      </c>
      <c r="AY216" s="213" t="s">
        <v>136</v>
      </c>
      <c r="BK216" s="215">
        <f>SUM(BK217:BK269)</f>
        <v>0</v>
      </c>
    </row>
    <row r="217" s="2" customFormat="1" ht="16.5" customHeight="1">
      <c r="A217" s="38"/>
      <c r="B217" s="39"/>
      <c r="C217" s="218" t="s">
        <v>275</v>
      </c>
      <c r="D217" s="218" t="s">
        <v>139</v>
      </c>
      <c r="E217" s="219" t="s">
        <v>506</v>
      </c>
      <c r="F217" s="220" t="s">
        <v>507</v>
      </c>
      <c r="G217" s="221" t="s">
        <v>225</v>
      </c>
      <c r="H217" s="222">
        <v>26</v>
      </c>
      <c r="I217" s="223"/>
      <c r="J217" s="224">
        <f>ROUND(I217*H217,2)</f>
        <v>0</v>
      </c>
      <c r="K217" s="220" t="s">
        <v>143</v>
      </c>
      <c r="L217" s="44"/>
      <c r="M217" s="225" t="s">
        <v>1</v>
      </c>
      <c r="N217" s="226" t="s">
        <v>41</v>
      </c>
      <c r="O217" s="91"/>
      <c r="P217" s="227">
        <f>O217*H217</f>
        <v>0</v>
      </c>
      <c r="Q217" s="227">
        <v>0</v>
      </c>
      <c r="R217" s="227">
        <f>Q217*H217</f>
        <v>0</v>
      </c>
      <c r="S217" s="227">
        <v>0.001</v>
      </c>
      <c r="T217" s="228">
        <f>S217*H217</f>
        <v>0.026000000000000002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226</v>
      </c>
      <c r="AT217" s="229" t="s">
        <v>139</v>
      </c>
      <c r="AU217" s="229" t="s">
        <v>145</v>
      </c>
      <c r="AY217" s="17" t="s">
        <v>136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145</v>
      </c>
      <c r="BK217" s="230">
        <f>ROUND(I217*H217,2)</f>
        <v>0</v>
      </c>
      <c r="BL217" s="17" t="s">
        <v>226</v>
      </c>
      <c r="BM217" s="229" t="s">
        <v>735</v>
      </c>
    </row>
    <row r="218" s="14" customFormat="1">
      <c r="A218" s="14"/>
      <c r="B218" s="242"/>
      <c r="C218" s="243"/>
      <c r="D218" s="233" t="s">
        <v>147</v>
      </c>
      <c r="E218" s="244" t="s">
        <v>1</v>
      </c>
      <c r="F218" s="245" t="s">
        <v>270</v>
      </c>
      <c r="G218" s="243"/>
      <c r="H218" s="246">
        <v>26</v>
      </c>
      <c r="I218" s="247"/>
      <c r="J218" s="243"/>
      <c r="K218" s="243"/>
      <c r="L218" s="248"/>
      <c r="M218" s="249"/>
      <c r="N218" s="250"/>
      <c r="O218" s="250"/>
      <c r="P218" s="250"/>
      <c r="Q218" s="250"/>
      <c r="R218" s="250"/>
      <c r="S218" s="250"/>
      <c r="T218" s="25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2" t="s">
        <v>147</v>
      </c>
      <c r="AU218" s="252" t="s">
        <v>145</v>
      </c>
      <c r="AV218" s="14" t="s">
        <v>145</v>
      </c>
      <c r="AW218" s="14" t="s">
        <v>32</v>
      </c>
      <c r="AX218" s="14" t="s">
        <v>83</v>
      </c>
      <c r="AY218" s="252" t="s">
        <v>136</v>
      </c>
    </row>
    <row r="219" s="2" customFormat="1" ht="24.15" customHeight="1">
      <c r="A219" s="38"/>
      <c r="B219" s="39"/>
      <c r="C219" s="218" t="s">
        <v>279</v>
      </c>
      <c r="D219" s="218" t="s">
        <v>139</v>
      </c>
      <c r="E219" s="219" t="s">
        <v>509</v>
      </c>
      <c r="F219" s="220" t="s">
        <v>510</v>
      </c>
      <c r="G219" s="221" t="s">
        <v>225</v>
      </c>
      <c r="H219" s="222">
        <v>26</v>
      </c>
      <c r="I219" s="223"/>
      <c r="J219" s="224">
        <f>ROUND(I219*H219,2)</f>
        <v>0</v>
      </c>
      <c r="K219" s="220" t="s">
        <v>143</v>
      </c>
      <c r="L219" s="44"/>
      <c r="M219" s="225" t="s">
        <v>1</v>
      </c>
      <c r="N219" s="226" t="s">
        <v>41</v>
      </c>
      <c r="O219" s="91"/>
      <c r="P219" s="227">
        <f>O219*H219</f>
        <v>0</v>
      </c>
      <c r="Q219" s="227">
        <v>0</v>
      </c>
      <c r="R219" s="227">
        <f>Q219*H219</f>
        <v>0</v>
      </c>
      <c r="S219" s="227">
        <v>0</v>
      </c>
      <c r="T219" s="22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9" t="s">
        <v>226</v>
      </c>
      <c r="AT219" s="229" t="s">
        <v>139</v>
      </c>
      <c r="AU219" s="229" t="s">
        <v>145</v>
      </c>
      <c r="AY219" s="17" t="s">
        <v>136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145</v>
      </c>
      <c r="BK219" s="230">
        <f>ROUND(I219*H219,2)</f>
        <v>0</v>
      </c>
      <c r="BL219" s="17" t="s">
        <v>226</v>
      </c>
      <c r="BM219" s="229" t="s">
        <v>736</v>
      </c>
    </row>
    <row r="220" s="14" customFormat="1">
      <c r="A220" s="14"/>
      <c r="B220" s="242"/>
      <c r="C220" s="243"/>
      <c r="D220" s="233" t="s">
        <v>147</v>
      </c>
      <c r="E220" s="244" t="s">
        <v>1</v>
      </c>
      <c r="F220" s="245" t="s">
        <v>270</v>
      </c>
      <c r="G220" s="243"/>
      <c r="H220" s="246">
        <v>26</v>
      </c>
      <c r="I220" s="247"/>
      <c r="J220" s="243"/>
      <c r="K220" s="243"/>
      <c r="L220" s="248"/>
      <c r="M220" s="249"/>
      <c r="N220" s="250"/>
      <c r="O220" s="250"/>
      <c r="P220" s="250"/>
      <c r="Q220" s="250"/>
      <c r="R220" s="250"/>
      <c r="S220" s="250"/>
      <c r="T220" s="25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2" t="s">
        <v>147</v>
      </c>
      <c r="AU220" s="252" t="s">
        <v>145</v>
      </c>
      <c r="AV220" s="14" t="s">
        <v>145</v>
      </c>
      <c r="AW220" s="14" t="s">
        <v>32</v>
      </c>
      <c r="AX220" s="14" t="s">
        <v>83</v>
      </c>
      <c r="AY220" s="252" t="s">
        <v>136</v>
      </c>
    </row>
    <row r="221" s="2" customFormat="1" ht="24.15" customHeight="1">
      <c r="A221" s="38"/>
      <c r="B221" s="39"/>
      <c r="C221" s="268" t="s">
        <v>284</v>
      </c>
      <c r="D221" s="268" t="s">
        <v>228</v>
      </c>
      <c r="E221" s="269" t="s">
        <v>229</v>
      </c>
      <c r="F221" s="270" t="s">
        <v>512</v>
      </c>
      <c r="G221" s="271" t="s">
        <v>225</v>
      </c>
      <c r="H221" s="272">
        <v>26</v>
      </c>
      <c r="I221" s="273"/>
      <c r="J221" s="274">
        <f>ROUND(I221*H221,2)</f>
        <v>0</v>
      </c>
      <c r="K221" s="270" t="s">
        <v>1</v>
      </c>
      <c r="L221" s="275"/>
      <c r="M221" s="276" t="s">
        <v>1</v>
      </c>
      <c r="N221" s="277" t="s">
        <v>41</v>
      </c>
      <c r="O221" s="91"/>
      <c r="P221" s="227">
        <f>O221*H221</f>
        <v>0</v>
      </c>
      <c r="Q221" s="227">
        <v>0.020500000000000001</v>
      </c>
      <c r="R221" s="227">
        <f>Q221*H221</f>
        <v>0.53300000000000003</v>
      </c>
      <c r="S221" s="227">
        <v>0</v>
      </c>
      <c r="T221" s="228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9" t="s">
        <v>231</v>
      </c>
      <c r="AT221" s="229" t="s">
        <v>228</v>
      </c>
      <c r="AU221" s="229" t="s">
        <v>145</v>
      </c>
      <c r="AY221" s="17" t="s">
        <v>136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7" t="s">
        <v>145</v>
      </c>
      <c r="BK221" s="230">
        <f>ROUND(I221*H221,2)</f>
        <v>0</v>
      </c>
      <c r="BL221" s="17" t="s">
        <v>226</v>
      </c>
      <c r="BM221" s="229" t="s">
        <v>737</v>
      </c>
    </row>
    <row r="222" s="2" customFormat="1" ht="24.15" customHeight="1">
      <c r="A222" s="38"/>
      <c r="B222" s="39"/>
      <c r="C222" s="218" t="s">
        <v>288</v>
      </c>
      <c r="D222" s="218" t="s">
        <v>139</v>
      </c>
      <c r="E222" s="219" t="s">
        <v>514</v>
      </c>
      <c r="F222" s="220" t="s">
        <v>515</v>
      </c>
      <c r="G222" s="221" t="s">
        <v>225</v>
      </c>
      <c r="H222" s="222">
        <v>1</v>
      </c>
      <c r="I222" s="223"/>
      <c r="J222" s="224">
        <f>ROUND(I222*H222,2)</f>
        <v>0</v>
      </c>
      <c r="K222" s="220" t="s">
        <v>1</v>
      </c>
      <c r="L222" s="44"/>
      <c r="M222" s="225" t="s">
        <v>1</v>
      </c>
      <c r="N222" s="226" t="s">
        <v>41</v>
      </c>
      <c r="O222" s="91"/>
      <c r="P222" s="227">
        <f>O222*H222</f>
        <v>0</v>
      </c>
      <c r="Q222" s="227">
        <v>0</v>
      </c>
      <c r="R222" s="227">
        <f>Q222*H222</f>
        <v>0</v>
      </c>
      <c r="S222" s="227">
        <v>0</v>
      </c>
      <c r="T222" s="228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9" t="s">
        <v>226</v>
      </c>
      <c r="AT222" s="229" t="s">
        <v>139</v>
      </c>
      <c r="AU222" s="229" t="s">
        <v>145</v>
      </c>
      <c r="AY222" s="17" t="s">
        <v>136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17" t="s">
        <v>145</v>
      </c>
      <c r="BK222" s="230">
        <f>ROUND(I222*H222,2)</f>
        <v>0</v>
      </c>
      <c r="BL222" s="17" t="s">
        <v>226</v>
      </c>
      <c r="BM222" s="229" t="s">
        <v>738</v>
      </c>
    </row>
    <row r="223" s="14" customFormat="1">
      <c r="A223" s="14"/>
      <c r="B223" s="242"/>
      <c r="C223" s="243"/>
      <c r="D223" s="233" t="s">
        <v>147</v>
      </c>
      <c r="E223" s="244" t="s">
        <v>1</v>
      </c>
      <c r="F223" s="245" t="s">
        <v>83</v>
      </c>
      <c r="G223" s="243"/>
      <c r="H223" s="246">
        <v>1</v>
      </c>
      <c r="I223" s="247"/>
      <c r="J223" s="243"/>
      <c r="K223" s="243"/>
      <c r="L223" s="248"/>
      <c r="M223" s="249"/>
      <c r="N223" s="250"/>
      <c r="O223" s="250"/>
      <c r="P223" s="250"/>
      <c r="Q223" s="250"/>
      <c r="R223" s="250"/>
      <c r="S223" s="250"/>
      <c r="T223" s="251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2" t="s">
        <v>147</v>
      </c>
      <c r="AU223" s="252" t="s">
        <v>145</v>
      </c>
      <c r="AV223" s="14" t="s">
        <v>145</v>
      </c>
      <c r="AW223" s="14" t="s">
        <v>32</v>
      </c>
      <c r="AX223" s="14" t="s">
        <v>83</v>
      </c>
      <c r="AY223" s="252" t="s">
        <v>136</v>
      </c>
    </row>
    <row r="224" s="2" customFormat="1" ht="24.15" customHeight="1">
      <c r="A224" s="38"/>
      <c r="B224" s="39"/>
      <c r="C224" s="268" t="s">
        <v>293</v>
      </c>
      <c r="D224" s="268" t="s">
        <v>228</v>
      </c>
      <c r="E224" s="269" t="s">
        <v>517</v>
      </c>
      <c r="F224" s="270" t="s">
        <v>518</v>
      </c>
      <c r="G224" s="271" t="s">
        <v>225</v>
      </c>
      <c r="H224" s="272">
        <v>1</v>
      </c>
      <c r="I224" s="273"/>
      <c r="J224" s="274">
        <f>ROUND(I224*H224,2)</f>
        <v>0</v>
      </c>
      <c r="K224" s="270" t="s">
        <v>1</v>
      </c>
      <c r="L224" s="275"/>
      <c r="M224" s="276" t="s">
        <v>1</v>
      </c>
      <c r="N224" s="277" t="s">
        <v>41</v>
      </c>
      <c r="O224" s="91"/>
      <c r="P224" s="227">
        <f>O224*H224</f>
        <v>0</v>
      </c>
      <c r="Q224" s="227">
        <v>0.020500000000000001</v>
      </c>
      <c r="R224" s="227">
        <f>Q224*H224</f>
        <v>0.020500000000000001</v>
      </c>
      <c r="S224" s="227">
        <v>0</v>
      </c>
      <c r="T224" s="22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231</v>
      </c>
      <c r="AT224" s="229" t="s">
        <v>228</v>
      </c>
      <c r="AU224" s="229" t="s">
        <v>145</v>
      </c>
      <c r="AY224" s="17" t="s">
        <v>136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145</v>
      </c>
      <c r="BK224" s="230">
        <f>ROUND(I224*H224,2)</f>
        <v>0</v>
      </c>
      <c r="BL224" s="17" t="s">
        <v>226</v>
      </c>
      <c r="BM224" s="229" t="s">
        <v>739</v>
      </c>
    </row>
    <row r="225" s="2" customFormat="1">
      <c r="A225" s="38"/>
      <c r="B225" s="39"/>
      <c r="C225" s="40"/>
      <c r="D225" s="233" t="s">
        <v>155</v>
      </c>
      <c r="E225" s="40"/>
      <c r="F225" s="253" t="s">
        <v>520</v>
      </c>
      <c r="G225" s="40"/>
      <c r="H225" s="40"/>
      <c r="I225" s="254"/>
      <c r="J225" s="40"/>
      <c r="K225" s="40"/>
      <c r="L225" s="44"/>
      <c r="M225" s="255"/>
      <c r="N225" s="256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155</v>
      </c>
      <c r="AU225" s="17" t="s">
        <v>145</v>
      </c>
    </row>
    <row r="226" s="2" customFormat="1" ht="24.15" customHeight="1">
      <c r="A226" s="38"/>
      <c r="B226" s="39"/>
      <c r="C226" s="218" t="s">
        <v>231</v>
      </c>
      <c r="D226" s="218" t="s">
        <v>139</v>
      </c>
      <c r="E226" s="219" t="s">
        <v>521</v>
      </c>
      <c r="F226" s="220" t="s">
        <v>393</v>
      </c>
      <c r="G226" s="221" t="s">
        <v>225</v>
      </c>
      <c r="H226" s="222">
        <v>3</v>
      </c>
      <c r="I226" s="223"/>
      <c r="J226" s="224">
        <f>ROUND(I226*H226,2)</f>
        <v>0</v>
      </c>
      <c r="K226" s="220" t="s">
        <v>1</v>
      </c>
      <c r="L226" s="44"/>
      <c r="M226" s="225" t="s">
        <v>1</v>
      </c>
      <c r="N226" s="226" t="s">
        <v>41</v>
      </c>
      <c r="O226" s="91"/>
      <c r="P226" s="227">
        <f>O226*H226</f>
        <v>0</v>
      </c>
      <c r="Q226" s="227">
        <v>0</v>
      </c>
      <c r="R226" s="227">
        <f>Q226*H226</f>
        <v>0</v>
      </c>
      <c r="S226" s="227">
        <v>0</v>
      </c>
      <c r="T226" s="22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9" t="s">
        <v>226</v>
      </c>
      <c r="AT226" s="229" t="s">
        <v>139</v>
      </c>
      <c r="AU226" s="229" t="s">
        <v>145</v>
      </c>
      <c r="AY226" s="17" t="s">
        <v>136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7" t="s">
        <v>145</v>
      </c>
      <c r="BK226" s="230">
        <f>ROUND(I226*H226,2)</f>
        <v>0</v>
      </c>
      <c r="BL226" s="17" t="s">
        <v>226</v>
      </c>
      <c r="BM226" s="229" t="s">
        <v>740</v>
      </c>
    </row>
    <row r="227" s="14" customFormat="1">
      <c r="A227" s="14"/>
      <c r="B227" s="242"/>
      <c r="C227" s="243"/>
      <c r="D227" s="233" t="s">
        <v>147</v>
      </c>
      <c r="E227" s="244" t="s">
        <v>1</v>
      </c>
      <c r="F227" s="245" t="s">
        <v>137</v>
      </c>
      <c r="G227" s="243"/>
      <c r="H227" s="246">
        <v>3</v>
      </c>
      <c r="I227" s="247"/>
      <c r="J227" s="243"/>
      <c r="K227" s="243"/>
      <c r="L227" s="248"/>
      <c r="M227" s="249"/>
      <c r="N227" s="250"/>
      <c r="O227" s="250"/>
      <c r="P227" s="250"/>
      <c r="Q227" s="250"/>
      <c r="R227" s="250"/>
      <c r="S227" s="250"/>
      <c r="T227" s="25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2" t="s">
        <v>147</v>
      </c>
      <c r="AU227" s="252" t="s">
        <v>145</v>
      </c>
      <c r="AV227" s="14" t="s">
        <v>145</v>
      </c>
      <c r="AW227" s="14" t="s">
        <v>32</v>
      </c>
      <c r="AX227" s="14" t="s">
        <v>83</v>
      </c>
      <c r="AY227" s="252" t="s">
        <v>136</v>
      </c>
    </row>
    <row r="228" s="2" customFormat="1" ht="24.15" customHeight="1">
      <c r="A228" s="38"/>
      <c r="B228" s="39"/>
      <c r="C228" s="268" t="s">
        <v>303</v>
      </c>
      <c r="D228" s="268" t="s">
        <v>228</v>
      </c>
      <c r="E228" s="269" t="s">
        <v>523</v>
      </c>
      <c r="F228" s="270" t="s">
        <v>395</v>
      </c>
      <c r="G228" s="271" t="s">
        <v>225</v>
      </c>
      <c r="H228" s="272">
        <v>3</v>
      </c>
      <c r="I228" s="273"/>
      <c r="J228" s="274">
        <f>ROUND(I228*H228,2)</f>
        <v>0</v>
      </c>
      <c r="K228" s="270" t="s">
        <v>1</v>
      </c>
      <c r="L228" s="275"/>
      <c r="M228" s="276" t="s">
        <v>1</v>
      </c>
      <c r="N228" s="277" t="s">
        <v>41</v>
      </c>
      <c r="O228" s="91"/>
      <c r="P228" s="227">
        <f>O228*H228</f>
        <v>0</v>
      </c>
      <c r="Q228" s="227">
        <v>0.020500000000000001</v>
      </c>
      <c r="R228" s="227">
        <f>Q228*H228</f>
        <v>0.061499999999999999</v>
      </c>
      <c r="S228" s="227">
        <v>0</v>
      </c>
      <c r="T228" s="228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9" t="s">
        <v>231</v>
      </c>
      <c r="AT228" s="229" t="s">
        <v>228</v>
      </c>
      <c r="AU228" s="229" t="s">
        <v>145</v>
      </c>
      <c r="AY228" s="17" t="s">
        <v>136</v>
      </c>
      <c r="BE228" s="230">
        <f>IF(N228="základní",J228,0)</f>
        <v>0</v>
      </c>
      <c r="BF228" s="230">
        <f>IF(N228="snížená",J228,0)</f>
        <v>0</v>
      </c>
      <c r="BG228" s="230">
        <f>IF(N228="zákl. přenesená",J228,0)</f>
        <v>0</v>
      </c>
      <c r="BH228" s="230">
        <f>IF(N228="sníž. přenesená",J228,0)</f>
        <v>0</v>
      </c>
      <c r="BI228" s="230">
        <f>IF(N228="nulová",J228,0)</f>
        <v>0</v>
      </c>
      <c r="BJ228" s="17" t="s">
        <v>145</v>
      </c>
      <c r="BK228" s="230">
        <f>ROUND(I228*H228,2)</f>
        <v>0</v>
      </c>
      <c r="BL228" s="17" t="s">
        <v>226</v>
      </c>
      <c r="BM228" s="229" t="s">
        <v>741</v>
      </c>
    </row>
    <row r="229" s="2" customFormat="1">
      <c r="A229" s="38"/>
      <c r="B229" s="39"/>
      <c r="C229" s="40"/>
      <c r="D229" s="233" t="s">
        <v>155</v>
      </c>
      <c r="E229" s="40"/>
      <c r="F229" s="253" t="s">
        <v>525</v>
      </c>
      <c r="G229" s="40"/>
      <c r="H229" s="40"/>
      <c r="I229" s="254"/>
      <c r="J229" s="40"/>
      <c r="K229" s="40"/>
      <c r="L229" s="44"/>
      <c r="M229" s="255"/>
      <c r="N229" s="256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155</v>
      </c>
      <c r="AU229" s="17" t="s">
        <v>145</v>
      </c>
    </row>
    <row r="230" s="2" customFormat="1" ht="24.15" customHeight="1">
      <c r="A230" s="38"/>
      <c r="B230" s="39"/>
      <c r="C230" s="218" t="s">
        <v>309</v>
      </c>
      <c r="D230" s="218" t="s">
        <v>139</v>
      </c>
      <c r="E230" s="219" t="s">
        <v>526</v>
      </c>
      <c r="F230" s="220" t="s">
        <v>527</v>
      </c>
      <c r="G230" s="221" t="s">
        <v>225</v>
      </c>
      <c r="H230" s="222">
        <v>1</v>
      </c>
      <c r="I230" s="223"/>
      <c r="J230" s="224">
        <f>ROUND(I230*H230,2)</f>
        <v>0</v>
      </c>
      <c r="K230" s="220" t="s">
        <v>1</v>
      </c>
      <c r="L230" s="44"/>
      <c r="M230" s="225" t="s">
        <v>1</v>
      </c>
      <c r="N230" s="226" t="s">
        <v>41</v>
      </c>
      <c r="O230" s="91"/>
      <c r="P230" s="227">
        <f>O230*H230</f>
        <v>0</v>
      </c>
      <c r="Q230" s="227">
        <v>0</v>
      </c>
      <c r="R230" s="227">
        <f>Q230*H230</f>
        <v>0</v>
      </c>
      <c r="S230" s="227">
        <v>0</v>
      </c>
      <c r="T230" s="22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9" t="s">
        <v>226</v>
      </c>
      <c r="AT230" s="229" t="s">
        <v>139</v>
      </c>
      <c r="AU230" s="229" t="s">
        <v>145</v>
      </c>
      <c r="AY230" s="17" t="s">
        <v>136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17" t="s">
        <v>145</v>
      </c>
      <c r="BK230" s="230">
        <f>ROUND(I230*H230,2)</f>
        <v>0</v>
      </c>
      <c r="BL230" s="17" t="s">
        <v>226</v>
      </c>
      <c r="BM230" s="229" t="s">
        <v>742</v>
      </c>
    </row>
    <row r="231" s="14" customFormat="1">
      <c r="A231" s="14"/>
      <c r="B231" s="242"/>
      <c r="C231" s="243"/>
      <c r="D231" s="233" t="s">
        <v>147</v>
      </c>
      <c r="E231" s="244" t="s">
        <v>1</v>
      </c>
      <c r="F231" s="245" t="s">
        <v>83</v>
      </c>
      <c r="G231" s="243"/>
      <c r="H231" s="246">
        <v>1</v>
      </c>
      <c r="I231" s="247"/>
      <c r="J231" s="243"/>
      <c r="K231" s="243"/>
      <c r="L231" s="248"/>
      <c r="M231" s="249"/>
      <c r="N231" s="250"/>
      <c r="O231" s="250"/>
      <c r="P231" s="250"/>
      <c r="Q231" s="250"/>
      <c r="R231" s="250"/>
      <c r="S231" s="250"/>
      <c r="T231" s="25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2" t="s">
        <v>147</v>
      </c>
      <c r="AU231" s="252" t="s">
        <v>145</v>
      </c>
      <c r="AV231" s="14" t="s">
        <v>145</v>
      </c>
      <c r="AW231" s="14" t="s">
        <v>32</v>
      </c>
      <c r="AX231" s="14" t="s">
        <v>83</v>
      </c>
      <c r="AY231" s="252" t="s">
        <v>136</v>
      </c>
    </row>
    <row r="232" s="2" customFormat="1" ht="24.15" customHeight="1">
      <c r="A232" s="38"/>
      <c r="B232" s="39"/>
      <c r="C232" s="268" t="s">
        <v>313</v>
      </c>
      <c r="D232" s="268" t="s">
        <v>228</v>
      </c>
      <c r="E232" s="269" t="s">
        <v>529</v>
      </c>
      <c r="F232" s="270" t="s">
        <v>530</v>
      </c>
      <c r="G232" s="271" t="s">
        <v>225</v>
      </c>
      <c r="H232" s="272">
        <v>1</v>
      </c>
      <c r="I232" s="273"/>
      <c r="J232" s="274">
        <f>ROUND(I232*H232,2)</f>
        <v>0</v>
      </c>
      <c r="K232" s="270" t="s">
        <v>1</v>
      </c>
      <c r="L232" s="275"/>
      <c r="M232" s="276" t="s">
        <v>1</v>
      </c>
      <c r="N232" s="277" t="s">
        <v>41</v>
      </c>
      <c r="O232" s="91"/>
      <c r="P232" s="227">
        <f>O232*H232</f>
        <v>0</v>
      </c>
      <c r="Q232" s="227">
        <v>0.020500000000000001</v>
      </c>
      <c r="R232" s="227">
        <f>Q232*H232</f>
        <v>0.020500000000000001</v>
      </c>
      <c r="S232" s="227">
        <v>0</v>
      </c>
      <c r="T232" s="228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9" t="s">
        <v>231</v>
      </c>
      <c r="AT232" s="229" t="s">
        <v>228</v>
      </c>
      <c r="AU232" s="229" t="s">
        <v>145</v>
      </c>
      <c r="AY232" s="17" t="s">
        <v>136</v>
      </c>
      <c r="BE232" s="230">
        <f>IF(N232="základní",J232,0)</f>
        <v>0</v>
      </c>
      <c r="BF232" s="230">
        <f>IF(N232="snížená",J232,0)</f>
        <v>0</v>
      </c>
      <c r="BG232" s="230">
        <f>IF(N232="zákl. přenesená",J232,0)</f>
        <v>0</v>
      </c>
      <c r="BH232" s="230">
        <f>IF(N232="sníž. přenesená",J232,0)</f>
        <v>0</v>
      </c>
      <c r="BI232" s="230">
        <f>IF(N232="nulová",J232,0)</f>
        <v>0</v>
      </c>
      <c r="BJ232" s="17" t="s">
        <v>145</v>
      </c>
      <c r="BK232" s="230">
        <f>ROUND(I232*H232,2)</f>
        <v>0</v>
      </c>
      <c r="BL232" s="17" t="s">
        <v>226</v>
      </c>
      <c r="BM232" s="229" t="s">
        <v>743</v>
      </c>
    </row>
    <row r="233" s="2" customFormat="1">
      <c r="A233" s="38"/>
      <c r="B233" s="39"/>
      <c r="C233" s="40"/>
      <c r="D233" s="233" t="s">
        <v>155</v>
      </c>
      <c r="E233" s="40"/>
      <c r="F233" s="253" t="s">
        <v>532</v>
      </c>
      <c r="G233" s="40"/>
      <c r="H233" s="40"/>
      <c r="I233" s="254"/>
      <c r="J233" s="40"/>
      <c r="K233" s="40"/>
      <c r="L233" s="44"/>
      <c r="M233" s="255"/>
      <c r="N233" s="256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155</v>
      </c>
      <c r="AU233" s="17" t="s">
        <v>145</v>
      </c>
    </row>
    <row r="234" s="2" customFormat="1" ht="24.15" customHeight="1">
      <c r="A234" s="38"/>
      <c r="B234" s="39"/>
      <c r="C234" s="218" t="s">
        <v>319</v>
      </c>
      <c r="D234" s="218" t="s">
        <v>139</v>
      </c>
      <c r="E234" s="219" t="s">
        <v>533</v>
      </c>
      <c r="F234" s="220" t="s">
        <v>405</v>
      </c>
      <c r="G234" s="221" t="s">
        <v>225</v>
      </c>
      <c r="H234" s="222">
        <v>3</v>
      </c>
      <c r="I234" s="223"/>
      <c r="J234" s="224">
        <f>ROUND(I234*H234,2)</f>
        <v>0</v>
      </c>
      <c r="K234" s="220" t="s">
        <v>1</v>
      </c>
      <c r="L234" s="44"/>
      <c r="M234" s="225" t="s">
        <v>1</v>
      </c>
      <c r="N234" s="226" t="s">
        <v>41</v>
      </c>
      <c r="O234" s="91"/>
      <c r="P234" s="227">
        <f>O234*H234</f>
        <v>0</v>
      </c>
      <c r="Q234" s="227">
        <v>0</v>
      </c>
      <c r="R234" s="227">
        <f>Q234*H234</f>
        <v>0</v>
      </c>
      <c r="S234" s="227">
        <v>0</v>
      </c>
      <c r="T234" s="228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9" t="s">
        <v>226</v>
      </c>
      <c r="AT234" s="229" t="s">
        <v>139</v>
      </c>
      <c r="AU234" s="229" t="s">
        <v>145</v>
      </c>
      <c r="AY234" s="17" t="s">
        <v>136</v>
      </c>
      <c r="BE234" s="230">
        <f>IF(N234="základní",J234,0)</f>
        <v>0</v>
      </c>
      <c r="BF234" s="230">
        <f>IF(N234="snížená",J234,0)</f>
        <v>0</v>
      </c>
      <c r="BG234" s="230">
        <f>IF(N234="zákl. přenesená",J234,0)</f>
        <v>0</v>
      </c>
      <c r="BH234" s="230">
        <f>IF(N234="sníž. přenesená",J234,0)</f>
        <v>0</v>
      </c>
      <c r="BI234" s="230">
        <f>IF(N234="nulová",J234,0)</f>
        <v>0</v>
      </c>
      <c r="BJ234" s="17" t="s">
        <v>145</v>
      </c>
      <c r="BK234" s="230">
        <f>ROUND(I234*H234,2)</f>
        <v>0</v>
      </c>
      <c r="BL234" s="17" t="s">
        <v>226</v>
      </c>
      <c r="BM234" s="229" t="s">
        <v>744</v>
      </c>
    </row>
    <row r="235" s="14" customFormat="1">
      <c r="A235" s="14"/>
      <c r="B235" s="242"/>
      <c r="C235" s="243"/>
      <c r="D235" s="233" t="s">
        <v>147</v>
      </c>
      <c r="E235" s="244" t="s">
        <v>1</v>
      </c>
      <c r="F235" s="245" t="s">
        <v>137</v>
      </c>
      <c r="G235" s="243"/>
      <c r="H235" s="246">
        <v>3</v>
      </c>
      <c r="I235" s="247"/>
      <c r="J235" s="243"/>
      <c r="K235" s="243"/>
      <c r="L235" s="248"/>
      <c r="M235" s="249"/>
      <c r="N235" s="250"/>
      <c r="O235" s="250"/>
      <c r="P235" s="250"/>
      <c r="Q235" s="250"/>
      <c r="R235" s="250"/>
      <c r="S235" s="250"/>
      <c r="T235" s="251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2" t="s">
        <v>147</v>
      </c>
      <c r="AU235" s="252" t="s">
        <v>145</v>
      </c>
      <c r="AV235" s="14" t="s">
        <v>145</v>
      </c>
      <c r="AW235" s="14" t="s">
        <v>32</v>
      </c>
      <c r="AX235" s="14" t="s">
        <v>83</v>
      </c>
      <c r="AY235" s="252" t="s">
        <v>136</v>
      </c>
    </row>
    <row r="236" s="2" customFormat="1" ht="24.15" customHeight="1">
      <c r="A236" s="38"/>
      <c r="B236" s="39"/>
      <c r="C236" s="268" t="s">
        <v>325</v>
      </c>
      <c r="D236" s="268" t="s">
        <v>228</v>
      </c>
      <c r="E236" s="269" t="s">
        <v>535</v>
      </c>
      <c r="F236" s="270" t="s">
        <v>407</v>
      </c>
      <c r="G236" s="271" t="s">
        <v>225</v>
      </c>
      <c r="H236" s="272">
        <v>3</v>
      </c>
      <c r="I236" s="273"/>
      <c r="J236" s="274">
        <f>ROUND(I236*H236,2)</f>
        <v>0</v>
      </c>
      <c r="K236" s="270" t="s">
        <v>1</v>
      </c>
      <c r="L236" s="275"/>
      <c r="M236" s="276" t="s">
        <v>1</v>
      </c>
      <c r="N236" s="277" t="s">
        <v>41</v>
      </c>
      <c r="O236" s="91"/>
      <c r="P236" s="227">
        <f>O236*H236</f>
        <v>0</v>
      </c>
      <c r="Q236" s="227">
        <v>0.020500000000000001</v>
      </c>
      <c r="R236" s="227">
        <f>Q236*H236</f>
        <v>0.061499999999999999</v>
      </c>
      <c r="S236" s="227">
        <v>0</v>
      </c>
      <c r="T236" s="228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9" t="s">
        <v>231</v>
      </c>
      <c r="AT236" s="229" t="s">
        <v>228</v>
      </c>
      <c r="AU236" s="229" t="s">
        <v>145</v>
      </c>
      <c r="AY236" s="17" t="s">
        <v>136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17" t="s">
        <v>145</v>
      </c>
      <c r="BK236" s="230">
        <f>ROUND(I236*H236,2)</f>
        <v>0</v>
      </c>
      <c r="BL236" s="17" t="s">
        <v>226</v>
      </c>
      <c r="BM236" s="229" t="s">
        <v>745</v>
      </c>
    </row>
    <row r="237" s="2" customFormat="1">
      <c r="A237" s="38"/>
      <c r="B237" s="39"/>
      <c r="C237" s="40"/>
      <c r="D237" s="233" t="s">
        <v>155</v>
      </c>
      <c r="E237" s="40"/>
      <c r="F237" s="253" t="s">
        <v>537</v>
      </c>
      <c r="G237" s="40"/>
      <c r="H237" s="40"/>
      <c r="I237" s="254"/>
      <c r="J237" s="40"/>
      <c r="K237" s="40"/>
      <c r="L237" s="44"/>
      <c r="M237" s="255"/>
      <c r="N237" s="256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155</v>
      </c>
      <c r="AU237" s="17" t="s">
        <v>145</v>
      </c>
    </row>
    <row r="238" s="2" customFormat="1" ht="24.15" customHeight="1">
      <c r="A238" s="38"/>
      <c r="B238" s="39"/>
      <c r="C238" s="218" t="s">
        <v>332</v>
      </c>
      <c r="D238" s="218" t="s">
        <v>139</v>
      </c>
      <c r="E238" s="219" t="s">
        <v>538</v>
      </c>
      <c r="F238" s="220" t="s">
        <v>539</v>
      </c>
      <c r="G238" s="221" t="s">
        <v>225</v>
      </c>
      <c r="H238" s="222">
        <v>1</v>
      </c>
      <c r="I238" s="223"/>
      <c r="J238" s="224">
        <f>ROUND(I238*H238,2)</f>
        <v>0</v>
      </c>
      <c r="K238" s="220" t="s">
        <v>1</v>
      </c>
      <c r="L238" s="44"/>
      <c r="M238" s="225" t="s">
        <v>1</v>
      </c>
      <c r="N238" s="226" t="s">
        <v>41</v>
      </c>
      <c r="O238" s="91"/>
      <c r="P238" s="227">
        <f>O238*H238</f>
        <v>0</v>
      </c>
      <c r="Q238" s="227">
        <v>0</v>
      </c>
      <c r="R238" s="227">
        <f>Q238*H238</f>
        <v>0</v>
      </c>
      <c r="S238" s="227">
        <v>0</v>
      </c>
      <c r="T238" s="22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9" t="s">
        <v>226</v>
      </c>
      <c r="AT238" s="229" t="s">
        <v>139</v>
      </c>
      <c r="AU238" s="229" t="s">
        <v>145</v>
      </c>
      <c r="AY238" s="17" t="s">
        <v>136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7" t="s">
        <v>145</v>
      </c>
      <c r="BK238" s="230">
        <f>ROUND(I238*H238,2)</f>
        <v>0</v>
      </c>
      <c r="BL238" s="17" t="s">
        <v>226</v>
      </c>
      <c r="BM238" s="229" t="s">
        <v>746</v>
      </c>
    </row>
    <row r="239" s="14" customFormat="1">
      <c r="A239" s="14"/>
      <c r="B239" s="242"/>
      <c r="C239" s="243"/>
      <c r="D239" s="233" t="s">
        <v>147</v>
      </c>
      <c r="E239" s="244" t="s">
        <v>1</v>
      </c>
      <c r="F239" s="245" t="s">
        <v>83</v>
      </c>
      <c r="G239" s="243"/>
      <c r="H239" s="246">
        <v>1</v>
      </c>
      <c r="I239" s="247"/>
      <c r="J239" s="243"/>
      <c r="K239" s="243"/>
      <c r="L239" s="248"/>
      <c r="M239" s="249"/>
      <c r="N239" s="250"/>
      <c r="O239" s="250"/>
      <c r="P239" s="250"/>
      <c r="Q239" s="250"/>
      <c r="R239" s="250"/>
      <c r="S239" s="250"/>
      <c r="T239" s="25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2" t="s">
        <v>147</v>
      </c>
      <c r="AU239" s="252" t="s">
        <v>145</v>
      </c>
      <c r="AV239" s="14" t="s">
        <v>145</v>
      </c>
      <c r="AW239" s="14" t="s">
        <v>32</v>
      </c>
      <c r="AX239" s="14" t="s">
        <v>83</v>
      </c>
      <c r="AY239" s="252" t="s">
        <v>136</v>
      </c>
    </row>
    <row r="240" s="2" customFormat="1" ht="24.15" customHeight="1">
      <c r="A240" s="38"/>
      <c r="B240" s="39"/>
      <c r="C240" s="268" t="s">
        <v>338</v>
      </c>
      <c r="D240" s="268" t="s">
        <v>228</v>
      </c>
      <c r="E240" s="269" t="s">
        <v>541</v>
      </c>
      <c r="F240" s="270" t="s">
        <v>542</v>
      </c>
      <c r="G240" s="271" t="s">
        <v>225</v>
      </c>
      <c r="H240" s="272">
        <v>1</v>
      </c>
      <c r="I240" s="273"/>
      <c r="J240" s="274">
        <f>ROUND(I240*H240,2)</f>
        <v>0</v>
      </c>
      <c r="K240" s="270" t="s">
        <v>1</v>
      </c>
      <c r="L240" s="275"/>
      <c r="M240" s="276" t="s">
        <v>1</v>
      </c>
      <c r="N240" s="277" t="s">
        <v>41</v>
      </c>
      <c r="O240" s="91"/>
      <c r="P240" s="227">
        <f>O240*H240</f>
        <v>0</v>
      </c>
      <c r="Q240" s="227">
        <v>0.020500000000000001</v>
      </c>
      <c r="R240" s="227">
        <f>Q240*H240</f>
        <v>0.020500000000000001</v>
      </c>
      <c r="S240" s="227">
        <v>0</v>
      </c>
      <c r="T240" s="228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9" t="s">
        <v>231</v>
      </c>
      <c r="AT240" s="229" t="s">
        <v>228</v>
      </c>
      <c r="AU240" s="229" t="s">
        <v>145</v>
      </c>
      <c r="AY240" s="17" t="s">
        <v>136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17" t="s">
        <v>145</v>
      </c>
      <c r="BK240" s="230">
        <f>ROUND(I240*H240,2)</f>
        <v>0</v>
      </c>
      <c r="BL240" s="17" t="s">
        <v>226</v>
      </c>
      <c r="BM240" s="229" t="s">
        <v>747</v>
      </c>
    </row>
    <row r="241" s="2" customFormat="1">
      <c r="A241" s="38"/>
      <c r="B241" s="39"/>
      <c r="C241" s="40"/>
      <c r="D241" s="233" t="s">
        <v>155</v>
      </c>
      <c r="E241" s="40"/>
      <c r="F241" s="253" t="s">
        <v>544</v>
      </c>
      <c r="G241" s="40"/>
      <c r="H241" s="40"/>
      <c r="I241" s="254"/>
      <c r="J241" s="40"/>
      <c r="K241" s="40"/>
      <c r="L241" s="44"/>
      <c r="M241" s="255"/>
      <c r="N241" s="256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155</v>
      </c>
      <c r="AU241" s="17" t="s">
        <v>145</v>
      </c>
    </row>
    <row r="242" s="2" customFormat="1" ht="21.75" customHeight="1">
      <c r="A242" s="38"/>
      <c r="B242" s="39"/>
      <c r="C242" s="218" t="s">
        <v>342</v>
      </c>
      <c r="D242" s="218" t="s">
        <v>139</v>
      </c>
      <c r="E242" s="219" t="s">
        <v>545</v>
      </c>
      <c r="F242" s="220" t="s">
        <v>546</v>
      </c>
      <c r="G242" s="221" t="s">
        <v>225</v>
      </c>
      <c r="H242" s="222">
        <v>1</v>
      </c>
      <c r="I242" s="223"/>
      <c r="J242" s="224">
        <f>ROUND(I242*H242,2)</f>
        <v>0</v>
      </c>
      <c r="K242" s="220" t="s">
        <v>1</v>
      </c>
      <c r="L242" s="44"/>
      <c r="M242" s="225" t="s">
        <v>1</v>
      </c>
      <c r="N242" s="226" t="s">
        <v>41</v>
      </c>
      <c r="O242" s="91"/>
      <c r="P242" s="227">
        <f>O242*H242</f>
        <v>0</v>
      </c>
      <c r="Q242" s="227">
        <v>0</v>
      </c>
      <c r="R242" s="227">
        <f>Q242*H242</f>
        <v>0</v>
      </c>
      <c r="S242" s="227">
        <v>0</v>
      </c>
      <c r="T242" s="228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9" t="s">
        <v>226</v>
      </c>
      <c r="AT242" s="229" t="s">
        <v>139</v>
      </c>
      <c r="AU242" s="229" t="s">
        <v>145</v>
      </c>
      <c r="AY242" s="17" t="s">
        <v>136</v>
      </c>
      <c r="BE242" s="230">
        <f>IF(N242="základní",J242,0)</f>
        <v>0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17" t="s">
        <v>145</v>
      </c>
      <c r="BK242" s="230">
        <f>ROUND(I242*H242,2)</f>
        <v>0</v>
      </c>
      <c r="BL242" s="17" t="s">
        <v>226</v>
      </c>
      <c r="BM242" s="229" t="s">
        <v>748</v>
      </c>
    </row>
    <row r="243" s="14" customFormat="1">
      <c r="A243" s="14"/>
      <c r="B243" s="242"/>
      <c r="C243" s="243"/>
      <c r="D243" s="233" t="s">
        <v>147</v>
      </c>
      <c r="E243" s="244" t="s">
        <v>1</v>
      </c>
      <c r="F243" s="245" t="s">
        <v>83</v>
      </c>
      <c r="G243" s="243"/>
      <c r="H243" s="246">
        <v>1</v>
      </c>
      <c r="I243" s="247"/>
      <c r="J243" s="243"/>
      <c r="K243" s="243"/>
      <c r="L243" s="248"/>
      <c r="M243" s="249"/>
      <c r="N243" s="250"/>
      <c r="O243" s="250"/>
      <c r="P243" s="250"/>
      <c r="Q243" s="250"/>
      <c r="R243" s="250"/>
      <c r="S243" s="250"/>
      <c r="T243" s="251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2" t="s">
        <v>147</v>
      </c>
      <c r="AU243" s="252" t="s">
        <v>145</v>
      </c>
      <c r="AV243" s="14" t="s">
        <v>145</v>
      </c>
      <c r="AW243" s="14" t="s">
        <v>32</v>
      </c>
      <c r="AX243" s="14" t="s">
        <v>83</v>
      </c>
      <c r="AY243" s="252" t="s">
        <v>136</v>
      </c>
    </row>
    <row r="244" s="2" customFormat="1" ht="21.75" customHeight="1">
      <c r="A244" s="38"/>
      <c r="B244" s="39"/>
      <c r="C244" s="268" t="s">
        <v>346</v>
      </c>
      <c r="D244" s="268" t="s">
        <v>228</v>
      </c>
      <c r="E244" s="269" t="s">
        <v>548</v>
      </c>
      <c r="F244" s="270" t="s">
        <v>549</v>
      </c>
      <c r="G244" s="271" t="s">
        <v>225</v>
      </c>
      <c r="H244" s="272">
        <v>1</v>
      </c>
      <c r="I244" s="273"/>
      <c r="J244" s="274">
        <f>ROUND(I244*H244,2)</f>
        <v>0</v>
      </c>
      <c r="K244" s="270" t="s">
        <v>1</v>
      </c>
      <c r="L244" s="275"/>
      <c r="M244" s="276" t="s">
        <v>1</v>
      </c>
      <c r="N244" s="277" t="s">
        <v>41</v>
      </c>
      <c r="O244" s="91"/>
      <c r="P244" s="227">
        <f>O244*H244</f>
        <v>0</v>
      </c>
      <c r="Q244" s="227">
        <v>0.020500000000000001</v>
      </c>
      <c r="R244" s="227">
        <f>Q244*H244</f>
        <v>0.020500000000000001</v>
      </c>
      <c r="S244" s="227">
        <v>0</v>
      </c>
      <c r="T244" s="22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9" t="s">
        <v>231</v>
      </c>
      <c r="AT244" s="229" t="s">
        <v>228</v>
      </c>
      <c r="AU244" s="229" t="s">
        <v>145</v>
      </c>
      <c r="AY244" s="17" t="s">
        <v>136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17" t="s">
        <v>145</v>
      </c>
      <c r="BK244" s="230">
        <f>ROUND(I244*H244,2)</f>
        <v>0</v>
      </c>
      <c r="BL244" s="17" t="s">
        <v>226</v>
      </c>
      <c r="BM244" s="229" t="s">
        <v>749</v>
      </c>
    </row>
    <row r="245" s="2" customFormat="1">
      <c r="A245" s="38"/>
      <c r="B245" s="39"/>
      <c r="C245" s="40"/>
      <c r="D245" s="233" t="s">
        <v>155</v>
      </c>
      <c r="E245" s="40"/>
      <c r="F245" s="253" t="s">
        <v>551</v>
      </c>
      <c r="G245" s="40"/>
      <c r="H245" s="40"/>
      <c r="I245" s="254"/>
      <c r="J245" s="40"/>
      <c r="K245" s="40"/>
      <c r="L245" s="44"/>
      <c r="M245" s="255"/>
      <c r="N245" s="256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155</v>
      </c>
      <c r="AU245" s="17" t="s">
        <v>145</v>
      </c>
    </row>
    <row r="246" s="2" customFormat="1" ht="21.75" customHeight="1">
      <c r="A246" s="38"/>
      <c r="B246" s="39"/>
      <c r="C246" s="218" t="s">
        <v>552</v>
      </c>
      <c r="D246" s="218" t="s">
        <v>139</v>
      </c>
      <c r="E246" s="219" t="s">
        <v>553</v>
      </c>
      <c r="F246" s="220" t="s">
        <v>388</v>
      </c>
      <c r="G246" s="221" t="s">
        <v>225</v>
      </c>
      <c r="H246" s="222">
        <v>1</v>
      </c>
      <c r="I246" s="223"/>
      <c r="J246" s="224">
        <f>ROUND(I246*H246,2)</f>
        <v>0</v>
      </c>
      <c r="K246" s="220" t="s">
        <v>1</v>
      </c>
      <c r="L246" s="44"/>
      <c r="M246" s="225" t="s">
        <v>1</v>
      </c>
      <c r="N246" s="226" t="s">
        <v>41</v>
      </c>
      <c r="O246" s="91"/>
      <c r="P246" s="227">
        <f>O246*H246</f>
        <v>0</v>
      </c>
      <c r="Q246" s="227">
        <v>0</v>
      </c>
      <c r="R246" s="227">
        <f>Q246*H246</f>
        <v>0</v>
      </c>
      <c r="S246" s="227">
        <v>0</v>
      </c>
      <c r="T246" s="228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9" t="s">
        <v>226</v>
      </c>
      <c r="AT246" s="229" t="s">
        <v>139</v>
      </c>
      <c r="AU246" s="229" t="s">
        <v>145</v>
      </c>
      <c r="AY246" s="17" t="s">
        <v>136</v>
      </c>
      <c r="BE246" s="230">
        <f>IF(N246="základní",J246,0)</f>
        <v>0</v>
      </c>
      <c r="BF246" s="230">
        <f>IF(N246="snížená",J246,0)</f>
        <v>0</v>
      </c>
      <c r="BG246" s="230">
        <f>IF(N246="zákl. přenesená",J246,0)</f>
        <v>0</v>
      </c>
      <c r="BH246" s="230">
        <f>IF(N246="sníž. přenesená",J246,0)</f>
        <v>0</v>
      </c>
      <c r="BI246" s="230">
        <f>IF(N246="nulová",J246,0)</f>
        <v>0</v>
      </c>
      <c r="BJ246" s="17" t="s">
        <v>145</v>
      </c>
      <c r="BK246" s="230">
        <f>ROUND(I246*H246,2)</f>
        <v>0</v>
      </c>
      <c r="BL246" s="17" t="s">
        <v>226</v>
      </c>
      <c r="BM246" s="229" t="s">
        <v>750</v>
      </c>
    </row>
    <row r="247" s="14" customFormat="1">
      <c r="A247" s="14"/>
      <c r="B247" s="242"/>
      <c r="C247" s="243"/>
      <c r="D247" s="233" t="s">
        <v>147</v>
      </c>
      <c r="E247" s="244" t="s">
        <v>1</v>
      </c>
      <c r="F247" s="245" t="s">
        <v>83</v>
      </c>
      <c r="G247" s="243"/>
      <c r="H247" s="246">
        <v>1</v>
      </c>
      <c r="I247" s="247"/>
      <c r="J247" s="243"/>
      <c r="K247" s="243"/>
      <c r="L247" s="248"/>
      <c r="M247" s="249"/>
      <c r="N247" s="250"/>
      <c r="O247" s="250"/>
      <c r="P247" s="250"/>
      <c r="Q247" s="250"/>
      <c r="R247" s="250"/>
      <c r="S247" s="250"/>
      <c r="T247" s="251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2" t="s">
        <v>147</v>
      </c>
      <c r="AU247" s="252" t="s">
        <v>145</v>
      </c>
      <c r="AV247" s="14" t="s">
        <v>145</v>
      </c>
      <c r="AW247" s="14" t="s">
        <v>32</v>
      </c>
      <c r="AX247" s="14" t="s">
        <v>83</v>
      </c>
      <c r="AY247" s="252" t="s">
        <v>136</v>
      </c>
    </row>
    <row r="248" s="2" customFormat="1" ht="21.75" customHeight="1">
      <c r="A248" s="38"/>
      <c r="B248" s="39"/>
      <c r="C248" s="268" t="s">
        <v>555</v>
      </c>
      <c r="D248" s="268" t="s">
        <v>228</v>
      </c>
      <c r="E248" s="269" t="s">
        <v>280</v>
      </c>
      <c r="F248" s="270" t="s">
        <v>556</v>
      </c>
      <c r="G248" s="271" t="s">
        <v>225</v>
      </c>
      <c r="H248" s="272">
        <v>1</v>
      </c>
      <c r="I248" s="273"/>
      <c r="J248" s="274">
        <f>ROUND(I248*H248,2)</f>
        <v>0</v>
      </c>
      <c r="K248" s="270" t="s">
        <v>1</v>
      </c>
      <c r="L248" s="275"/>
      <c r="M248" s="276" t="s">
        <v>1</v>
      </c>
      <c r="N248" s="277" t="s">
        <v>41</v>
      </c>
      <c r="O248" s="91"/>
      <c r="P248" s="227">
        <f>O248*H248</f>
        <v>0</v>
      </c>
      <c r="Q248" s="227">
        <v>0.020500000000000001</v>
      </c>
      <c r="R248" s="227">
        <f>Q248*H248</f>
        <v>0.020500000000000001</v>
      </c>
      <c r="S248" s="227">
        <v>0</v>
      </c>
      <c r="T248" s="228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9" t="s">
        <v>231</v>
      </c>
      <c r="AT248" s="229" t="s">
        <v>228</v>
      </c>
      <c r="AU248" s="229" t="s">
        <v>145</v>
      </c>
      <c r="AY248" s="17" t="s">
        <v>136</v>
      </c>
      <c r="BE248" s="230">
        <f>IF(N248="základní",J248,0)</f>
        <v>0</v>
      </c>
      <c r="BF248" s="230">
        <f>IF(N248="snížená",J248,0)</f>
        <v>0</v>
      </c>
      <c r="BG248" s="230">
        <f>IF(N248="zákl. přenesená",J248,0)</f>
        <v>0</v>
      </c>
      <c r="BH248" s="230">
        <f>IF(N248="sníž. přenesená",J248,0)</f>
        <v>0</v>
      </c>
      <c r="BI248" s="230">
        <f>IF(N248="nulová",J248,0)</f>
        <v>0</v>
      </c>
      <c r="BJ248" s="17" t="s">
        <v>145</v>
      </c>
      <c r="BK248" s="230">
        <f>ROUND(I248*H248,2)</f>
        <v>0</v>
      </c>
      <c r="BL248" s="17" t="s">
        <v>226</v>
      </c>
      <c r="BM248" s="229" t="s">
        <v>751</v>
      </c>
    </row>
    <row r="249" s="2" customFormat="1">
      <c r="A249" s="38"/>
      <c r="B249" s="39"/>
      <c r="C249" s="40"/>
      <c r="D249" s="233" t="s">
        <v>155</v>
      </c>
      <c r="E249" s="40"/>
      <c r="F249" s="253" t="s">
        <v>558</v>
      </c>
      <c r="G249" s="40"/>
      <c r="H249" s="40"/>
      <c r="I249" s="254"/>
      <c r="J249" s="40"/>
      <c r="K249" s="40"/>
      <c r="L249" s="44"/>
      <c r="M249" s="255"/>
      <c r="N249" s="256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155</v>
      </c>
      <c r="AU249" s="17" t="s">
        <v>145</v>
      </c>
    </row>
    <row r="250" s="2" customFormat="1" ht="21.75" customHeight="1">
      <c r="A250" s="38"/>
      <c r="B250" s="39"/>
      <c r="C250" s="218" t="s">
        <v>559</v>
      </c>
      <c r="D250" s="218" t="s">
        <v>139</v>
      </c>
      <c r="E250" s="219" t="s">
        <v>560</v>
      </c>
      <c r="F250" s="220" t="s">
        <v>561</v>
      </c>
      <c r="G250" s="221" t="s">
        <v>225</v>
      </c>
      <c r="H250" s="222">
        <v>1</v>
      </c>
      <c r="I250" s="223"/>
      <c r="J250" s="224">
        <f>ROUND(I250*H250,2)</f>
        <v>0</v>
      </c>
      <c r="K250" s="220" t="s">
        <v>1</v>
      </c>
      <c r="L250" s="44"/>
      <c r="M250" s="225" t="s">
        <v>1</v>
      </c>
      <c r="N250" s="226" t="s">
        <v>41</v>
      </c>
      <c r="O250" s="91"/>
      <c r="P250" s="227">
        <f>O250*H250</f>
        <v>0</v>
      </c>
      <c r="Q250" s="227">
        <v>0</v>
      </c>
      <c r="R250" s="227">
        <f>Q250*H250</f>
        <v>0</v>
      </c>
      <c r="S250" s="227">
        <v>0</v>
      </c>
      <c r="T250" s="228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9" t="s">
        <v>226</v>
      </c>
      <c r="AT250" s="229" t="s">
        <v>139</v>
      </c>
      <c r="AU250" s="229" t="s">
        <v>145</v>
      </c>
      <c r="AY250" s="17" t="s">
        <v>136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17" t="s">
        <v>145</v>
      </c>
      <c r="BK250" s="230">
        <f>ROUND(I250*H250,2)</f>
        <v>0</v>
      </c>
      <c r="BL250" s="17" t="s">
        <v>226</v>
      </c>
      <c r="BM250" s="229" t="s">
        <v>752</v>
      </c>
    </row>
    <row r="251" s="14" customFormat="1">
      <c r="A251" s="14"/>
      <c r="B251" s="242"/>
      <c r="C251" s="243"/>
      <c r="D251" s="233" t="s">
        <v>147</v>
      </c>
      <c r="E251" s="244" t="s">
        <v>1</v>
      </c>
      <c r="F251" s="245" t="s">
        <v>83</v>
      </c>
      <c r="G251" s="243"/>
      <c r="H251" s="246">
        <v>1</v>
      </c>
      <c r="I251" s="247"/>
      <c r="J251" s="243"/>
      <c r="K251" s="243"/>
      <c r="L251" s="248"/>
      <c r="M251" s="249"/>
      <c r="N251" s="250"/>
      <c r="O251" s="250"/>
      <c r="P251" s="250"/>
      <c r="Q251" s="250"/>
      <c r="R251" s="250"/>
      <c r="S251" s="250"/>
      <c r="T251" s="251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2" t="s">
        <v>147</v>
      </c>
      <c r="AU251" s="252" t="s">
        <v>145</v>
      </c>
      <c r="AV251" s="14" t="s">
        <v>145</v>
      </c>
      <c r="AW251" s="14" t="s">
        <v>32</v>
      </c>
      <c r="AX251" s="14" t="s">
        <v>83</v>
      </c>
      <c r="AY251" s="252" t="s">
        <v>136</v>
      </c>
    </row>
    <row r="252" s="2" customFormat="1" ht="21.75" customHeight="1">
      <c r="A252" s="38"/>
      <c r="B252" s="39"/>
      <c r="C252" s="268" t="s">
        <v>452</v>
      </c>
      <c r="D252" s="268" t="s">
        <v>228</v>
      </c>
      <c r="E252" s="269" t="s">
        <v>289</v>
      </c>
      <c r="F252" s="270" t="s">
        <v>563</v>
      </c>
      <c r="G252" s="271" t="s">
        <v>225</v>
      </c>
      <c r="H252" s="272">
        <v>1</v>
      </c>
      <c r="I252" s="273"/>
      <c r="J252" s="274">
        <f>ROUND(I252*H252,2)</f>
        <v>0</v>
      </c>
      <c r="K252" s="270" t="s">
        <v>1</v>
      </c>
      <c r="L252" s="275"/>
      <c r="M252" s="276" t="s">
        <v>1</v>
      </c>
      <c r="N252" s="277" t="s">
        <v>41</v>
      </c>
      <c r="O252" s="91"/>
      <c r="P252" s="227">
        <f>O252*H252</f>
        <v>0</v>
      </c>
      <c r="Q252" s="227">
        <v>0.020500000000000001</v>
      </c>
      <c r="R252" s="227">
        <f>Q252*H252</f>
        <v>0.020500000000000001</v>
      </c>
      <c r="S252" s="227">
        <v>0</v>
      </c>
      <c r="T252" s="228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9" t="s">
        <v>231</v>
      </c>
      <c r="AT252" s="229" t="s">
        <v>228</v>
      </c>
      <c r="AU252" s="229" t="s">
        <v>145</v>
      </c>
      <c r="AY252" s="17" t="s">
        <v>136</v>
      </c>
      <c r="BE252" s="230">
        <f>IF(N252="základní",J252,0)</f>
        <v>0</v>
      </c>
      <c r="BF252" s="230">
        <f>IF(N252="snížená",J252,0)</f>
        <v>0</v>
      </c>
      <c r="BG252" s="230">
        <f>IF(N252="zákl. přenesená",J252,0)</f>
        <v>0</v>
      </c>
      <c r="BH252" s="230">
        <f>IF(N252="sníž. přenesená",J252,0)</f>
        <v>0</v>
      </c>
      <c r="BI252" s="230">
        <f>IF(N252="nulová",J252,0)</f>
        <v>0</v>
      </c>
      <c r="BJ252" s="17" t="s">
        <v>145</v>
      </c>
      <c r="BK252" s="230">
        <f>ROUND(I252*H252,2)</f>
        <v>0</v>
      </c>
      <c r="BL252" s="17" t="s">
        <v>226</v>
      </c>
      <c r="BM252" s="229" t="s">
        <v>753</v>
      </c>
    </row>
    <row r="253" s="2" customFormat="1">
      <c r="A253" s="38"/>
      <c r="B253" s="39"/>
      <c r="C253" s="40"/>
      <c r="D253" s="233" t="s">
        <v>155</v>
      </c>
      <c r="E253" s="40"/>
      <c r="F253" s="253" t="s">
        <v>565</v>
      </c>
      <c r="G253" s="40"/>
      <c r="H253" s="40"/>
      <c r="I253" s="254"/>
      <c r="J253" s="40"/>
      <c r="K253" s="40"/>
      <c r="L253" s="44"/>
      <c r="M253" s="255"/>
      <c r="N253" s="256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155</v>
      </c>
      <c r="AU253" s="17" t="s">
        <v>145</v>
      </c>
    </row>
    <row r="254" s="2" customFormat="1" ht="21.75" customHeight="1">
      <c r="A254" s="38"/>
      <c r="B254" s="39"/>
      <c r="C254" s="218" t="s">
        <v>566</v>
      </c>
      <c r="D254" s="218" t="s">
        <v>139</v>
      </c>
      <c r="E254" s="219" t="s">
        <v>567</v>
      </c>
      <c r="F254" s="220" t="s">
        <v>568</v>
      </c>
      <c r="G254" s="221" t="s">
        <v>225</v>
      </c>
      <c r="H254" s="222">
        <v>1</v>
      </c>
      <c r="I254" s="223"/>
      <c r="J254" s="224">
        <f>ROUND(I254*H254,2)</f>
        <v>0</v>
      </c>
      <c r="K254" s="220" t="s">
        <v>1</v>
      </c>
      <c r="L254" s="44"/>
      <c r="M254" s="225" t="s">
        <v>1</v>
      </c>
      <c r="N254" s="226" t="s">
        <v>41</v>
      </c>
      <c r="O254" s="91"/>
      <c r="P254" s="227">
        <f>O254*H254</f>
        <v>0</v>
      </c>
      <c r="Q254" s="227">
        <v>0</v>
      </c>
      <c r="R254" s="227">
        <f>Q254*H254</f>
        <v>0</v>
      </c>
      <c r="S254" s="227">
        <v>0</v>
      </c>
      <c r="T254" s="228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9" t="s">
        <v>226</v>
      </c>
      <c r="AT254" s="229" t="s">
        <v>139</v>
      </c>
      <c r="AU254" s="229" t="s">
        <v>145</v>
      </c>
      <c r="AY254" s="17" t="s">
        <v>136</v>
      </c>
      <c r="BE254" s="230">
        <f>IF(N254="základní",J254,0)</f>
        <v>0</v>
      </c>
      <c r="BF254" s="230">
        <f>IF(N254="snížená",J254,0)</f>
        <v>0</v>
      </c>
      <c r="BG254" s="230">
        <f>IF(N254="zákl. přenesená",J254,0)</f>
        <v>0</v>
      </c>
      <c r="BH254" s="230">
        <f>IF(N254="sníž. přenesená",J254,0)</f>
        <v>0</v>
      </c>
      <c r="BI254" s="230">
        <f>IF(N254="nulová",J254,0)</f>
        <v>0</v>
      </c>
      <c r="BJ254" s="17" t="s">
        <v>145</v>
      </c>
      <c r="BK254" s="230">
        <f>ROUND(I254*H254,2)</f>
        <v>0</v>
      </c>
      <c r="BL254" s="17" t="s">
        <v>226</v>
      </c>
      <c r="BM254" s="229" t="s">
        <v>754</v>
      </c>
    </row>
    <row r="255" s="14" customFormat="1">
      <c r="A255" s="14"/>
      <c r="B255" s="242"/>
      <c r="C255" s="243"/>
      <c r="D255" s="233" t="s">
        <v>147</v>
      </c>
      <c r="E255" s="244" t="s">
        <v>1</v>
      </c>
      <c r="F255" s="245" t="s">
        <v>83</v>
      </c>
      <c r="G255" s="243"/>
      <c r="H255" s="246">
        <v>1</v>
      </c>
      <c r="I255" s="247"/>
      <c r="J255" s="243"/>
      <c r="K255" s="243"/>
      <c r="L255" s="248"/>
      <c r="M255" s="249"/>
      <c r="N255" s="250"/>
      <c r="O255" s="250"/>
      <c r="P255" s="250"/>
      <c r="Q255" s="250"/>
      <c r="R255" s="250"/>
      <c r="S255" s="250"/>
      <c r="T255" s="251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2" t="s">
        <v>147</v>
      </c>
      <c r="AU255" s="252" t="s">
        <v>145</v>
      </c>
      <c r="AV255" s="14" t="s">
        <v>145</v>
      </c>
      <c r="AW255" s="14" t="s">
        <v>32</v>
      </c>
      <c r="AX255" s="14" t="s">
        <v>83</v>
      </c>
      <c r="AY255" s="252" t="s">
        <v>136</v>
      </c>
    </row>
    <row r="256" s="2" customFormat="1" ht="24.15" customHeight="1">
      <c r="A256" s="38"/>
      <c r="B256" s="39"/>
      <c r="C256" s="268" t="s">
        <v>570</v>
      </c>
      <c r="D256" s="268" t="s">
        <v>228</v>
      </c>
      <c r="E256" s="269" t="s">
        <v>571</v>
      </c>
      <c r="F256" s="270" t="s">
        <v>572</v>
      </c>
      <c r="G256" s="271" t="s">
        <v>225</v>
      </c>
      <c r="H256" s="272">
        <v>1</v>
      </c>
      <c r="I256" s="273"/>
      <c r="J256" s="274">
        <f>ROUND(I256*H256,2)</f>
        <v>0</v>
      </c>
      <c r="K256" s="270" t="s">
        <v>1</v>
      </c>
      <c r="L256" s="275"/>
      <c r="M256" s="276" t="s">
        <v>1</v>
      </c>
      <c r="N256" s="277" t="s">
        <v>41</v>
      </c>
      <c r="O256" s="91"/>
      <c r="P256" s="227">
        <f>O256*H256</f>
        <v>0</v>
      </c>
      <c r="Q256" s="227">
        <v>0.020500000000000001</v>
      </c>
      <c r="R256" s="227">
        <f>Q256*H256</f>
        <v>0.020500000000000001</v>
      </c>
      <c r="S256" s="227">
        <v>0</v>
      </c>
      <c r="T256" s="228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9" t="s">
        <v>231</v>
      </c>
      <c r="AT256" s="229" t="s">
        <v>228</v>
      </c>
      <c r="AU256" s="229" t="s">
        <v>145</v>
      </c>
      <c r="AY256" s="17" t="s">
        <v>136</v>
      </c>
      <c r="BE256" s="230">
        <f>IF(N256="základní",J256,0)</f>
        <v>0</v>
      </c>
      <c r="BF256" s="230">
        <f>IF(N256="snížená",J256,0)</f>
        <v>0</v>
      </c>
      <c r="BG256" s="230">
        <f>IF(N256="zákl. přenesená",J256,0)</f>
        <v>0</v>
      </c>
      <c r="BH256" s="230">
        <f>IF(N256="sníž. přenesená",J256,0)</f>
        <v>0</v>
      </c>
      <c r="BI256" s="230">
        <f>IF(N256="nulová",J256,0)</f>
        <v>0</v>
      </c>
      <c r="BJ256" s="17" t="s">
        <v>145</v>
      </c>
      <c r="BK256" s="230">
        <f>ROUND(I256*H256,2)</f>
        <v>0</v>
      </c>
      <c r="BL256" s="17" t="s">
        <v>226</v>
      </c>
      <c r="BM256" s="229" t="s">
        <v>755</v>
      </c>
    </row>
    <row r="257" s="2" customFormat="1">
      <c r="A257" s="38"/>
      <c r="B257" s="39"/>
      <c r="C257" s="40"/>
      <c r="D257" s="233" t="s">
        <v>155</v>
      </c>
      <c r="E257" s="40"/>
      <c r="F257" s="253" t="s">
        <v>574</v>
      </c>
      <c r="G257" s="40"/>
      <c r="H257" s="40"/>
      <c r="I257" s="254"/>
      <c r="J257" s="40"/>
      <c r="K257" s="40"/>
      <c r="L257" s="44"/>
      <c r="M257" s="255"/>
      <c r="N257" s="256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155</v>
      </c>
      <c r="AU257" s="17" t="s">
        <v>145</v>
      </c>
    </row>
    <row r="258" s="2" customFormat="1" ht="24.15" customHeight="1">
      <c r="A258" s="38"/>
      <c r="B258" s="39"/>
      <c r="C258" s="218" t="s">
        <v>575</v>
      </c>
      <c r="D258" s="218" t="s">
        <v>139</v>
      </c>
      <c r="E258" s="219" t="s">
        <v>576</v>
      </c>
      <c r="F258" s="220" t="s">
        <v>577</v>
      </c>
      <c r="G258" s="221" t="s">
        <v>225</v>
      </c>
      <c r="H258" s="222">
        <v>26</v>
      </c>
      <c r="I258" s="223"/>
      <c r="J258" s="224">
        <f>ROUND(I258*H258,2)</f>
        <v>0</v>
      </c>
      <c r="K258" s="220" t="s">
        <v>1</v>
      </c>
      <c r="L258" s="44"/>
      <c r="M258" s="225" t="s">
        <v>1</v>
      </c>
      <c r="N258" s="226" t="s">
        <v>41</v>
      </c>
      <c r="O258" s="91"/>
      <c r="P258" s="227">
        <f>O258*H258</f>
        <v>0</v>
      </c>
      <c r="Q258" s="227">
        <v>0</v>
      </c>
      <c r="R258" s="227">
        <f>Q258*H258</f>
        <v>0</v>
      </c>
      <c r="S258" s="227">
        <v>0</v>
      </c>
      <c r="T258" s="228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9" t="s">
        <v>226</v>
      </c>
      <c r="AT258" s="229" t="s">
        <v>139</v>
      </c>
      <c r="AU258" s="229" t="s">
        <v>145</v>
      </c>
      <c r="AY258" s="17" t="s">
        <v>136</v>
      </c>
      <c r="BE258" s="230">
        <f>IF(N258="základní",J258,0)</f>
        <v>0</v>
      </c>
      <c r="BF258" s="230">
        <f>IF(N258="snížená",J258,0)</f>
        <v>0</v>
      </c>
      <c r="BG258" s="230">
        <f>IF(N258="zákl. přenesená",J258,0)</f>
        <v>0</v>
      </c>
      <c r="BH258" s="230">
        <f>IF(N258="sníž. přenesená",J258,0)</f>
        <v>0</v>
      </c>
      <c r="BI258" s="230">
        <f>IF(N258="nulová",J258,0)</f>
        <v>0</v>
      </c>
      <c r="BJ258" s="17" t="s">
        <v>145</v>
      </c>
      <c r="BK258" s="230">
        <f>ROUND(I258*H258,2)</f>
        <v>0</v>
      </c>
      <c r="BL258" s="17" t="s">
        <v>226</v>
      </c>
      <c r="BM258" s="229" t="s">
        <v>756</v>
      </c>
    </row>
    <row r="259" s="14" customFormat="1">
      <c r="A259" s="14"/>
      <c r="B259" s="242"/>
      <c r="C259" s="243"/>
      <c r="D259" s="233" t="s">
        <v>147</v>
      </c>
      <c r="E259" s="244" t="s">
        <v>1</v>
      </c>
      <c r="F259" s="245" t="s">
        <v>270</v>
      </c>
      <c r="G259" s="243"/>
      <c r="H259" s="246">
        <v>26</v>
      </c>
      <c r="I259" s="247"/>
      <c r="J259" s="243"/>
      <c r="K259" s="243"/>
      <c r="L259" s="248"/>
      <c r="M259" s="249"/>
      <c r="N259" s="250"/>
      <c r="O259" s="250"/>
      <c r="P259" s="250"/>
      <c r="Q259" s="250"/>
      <c r="R259" s="250"/>
      <c r="S259" s="250"/>
      <c r="T259" s="251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2" t="s">
        <v>147</v>
      </c>
      <c r="AU259" s="252" t="s">
        <v>145</v>
      </c>
      <c r="AV259" s="14" t="s">
        <v>145</v>
      </c>
      <c r="AW259" s="14" t="s">
        <v>32</v>
      </c>
      <c r="AX259" s="14" t="s">
        <v>83</v>
      </c>
      <c r="AY259" s="252" t="s">
        <v>136</v>
      </c>
    </row>
    <row r="260" s="2" customFormat="1" ht="16.5" customHeight="1">
      <c r="A260" s="38"/>
      <c r="B260" s="39"/>
      <c r="C260" s="268" t="s">
        <v>579</v>
      </c>
      <c r="D260" s="268" t="s">
        <v>228</v>
      </c>
      <c r="E260" s="269" t="s">
        <v>580</v>
      </c>
      <c r="F260" s="270" t="s">
        <v>581</v>
      </c>
      <c r="G260" s="271" t="s">
        <v>582</v>
      </c>
      <c r="H260" s="272">
        <v>26</v>
      </c>
      <c r="I260" s="273"/>
      <c r="J260" s="274">
        <f>ROUND(I260*H260,2)</f>
        <v>0</v>
      </c>
      <c r="K260" s="270" t="s">
        <v>1</v>
      </c>
      <c r="L260" s="275"/>
      <c r="M260" s="276" t="s">
        <v>1</v>
      </c>
      <c r="N260" s="277" t="s">
        <v>41</v>
      </c>
      <c r="O260" s="91"/>
      <c r="P260" s="227">
        <f>O260*H260</f>
        <v>0</v>
      </c>
      <c r="Q260" s="227">
        <v>0.00029999999999999997</v>
      </c>
      <c r="R260" s="227">
        <f>Q260*H260</f>
        <v>0.0077999999999999996</v>
      </c>
      <c r="S260" s="227">
        <v>0</v>
      </c>
      <c r="T260" s="228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9" t="s">
        <v>231</v>
      </c>
      <c r="AT260" s="229" t="s">
        <v>228</v>
      </c>
      <c r="AU260" s="229" t="s">
        <v>145</v>
      </c>
      <c r="AY260" s="17" t="s">
        <v>136</v>
      </c>
      <c r="BE260" s="230">
        <f>IF(N260="základní",J260,0)</f>
        <v>0</v>
      </c>
      <c r="BF260" s="230">
        <f>IF(N260="snížená",J260,0)</f>
        <v>0</v>
      </c>
      <c r="BG260" s="230">
        <f>IF(N260="zákl. přenesená",J260,0)</f>
        <v>0</v>
      </c>
      <c r="BH260" s="230">
        <f>IF(N260="sníž. přenesená",J260,0)</f>
        <v>0</v>
      </c>
      <c r="BI260" s="230">
        <f>IF(N260="nulová",J260,0)</f>
        <v>0</v>
      </c>
      <c r="BJ260" s="17" t="s">
        <v>145</v>
      </c>
      <c r="BK260" s="230">
        <f>ROUND(I260*H260,2)</f>
        <v>0</v>
      </c>
      <c r="BL260" s="17" t="s">
        <v>226</v>
      </c>
      <c r="BM260" s="229" t="s">
        <v>757</v>
      </c>
    </row>
    <row r="261" s="2" customFormat="1" ht="24.15" customHeight="1">
      <c r="A261" s="38"/>
      <c r="B261" s="39"/>
      <c r="C261" s="218" t="s">
        <v>358</v>
      </c>
      <c r="D261" s="218" t="s">
        <v>139</v>
      </c>
      <c r="E261" s="219" t="s">
        <v>294</v>
      </c>
      <c r="F261" s="220" t="s">
        <v>295</v>
      </c>
      <c r="G261" s="221" t="s">
        <v>225</v>
      </c>
      <c r="H261" s="222">
        <v>33</v>
      </c>
      <c r="I261" s="223"/>
      <c r="J261" s="224">
        <f>ROUND(I261*H261,2)</f>
        <v>0</v>
      </c>
      <c r="K261" s="220" t="s">
        <v>143</v>
      </c>
      <c r="L261" s="44"/>
      <c r="M261" s="225" t="s">
        <v>1</v>
      </c>
      <c r="N261" s="226" t="s">
        <v>41</v>
      </c>
      <c r="O261" s="91"/>
      <c r="P261" s="227">
        <f>O261*H261</f>
        <v>0</v>
      </c>
      <c r="Q261" s="227">
        <v>0</v>
      </c>
      <c r="R261" s="227">
        <f>Q261*H261</f>
        <v>0</v>
      </c>
      <c r="S261" s="227">
        <v>0.024</v>
      </c>
      <c r="T261" s="228">
        <f>S261*H261</f>
        <v>0.79200000000000004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9" t="s">
        <v>226</v>
      </c>
      <c r="AT261" s="229" t="s">
        <v>139</v>
      </c>
      <c r="AU261" s="229" t="s">
        <v>145</v>
      </c>
      <c r="AY261" s="17" t="s">
        <v>136</v>
      </c>
      <c r="BE261" s="230">
        <f>IF(N261="základní",J261,0)</f>
        <v>0</v>
      </c>
      <c r="BF261" s="230">
        <f>IF(N261="snížená",J261,0)</f>
        <v>0</v>
      </c>
      <c r="BG261" s="230">
        <f>IF(N261="zákl. přenesená",J261,0)</f>
        <v>0</v>
      </c>
      <c r="BH261" s="230">
        <f>IF(N261="sníž. přenesená",J261,0)</f>
        <v>0</v>
      </c>
      <c r="BI261" s="230">
        <f>IF(N261="nulová",J261,0)</f>
        <v>0</v>
      </c>
      <c r="BJ261" s="17" t="s">
        <v>145</v>
      </c>
      <c r="BK261" s="230">
        <f>ROUND(I261*H261,2)</f>
        <v>0</v>
      </c>
      <c r="BL261" s="17" t="s">
        <v>226</v>
      </c>
      <c r="BM261" s="229" t="s">
        <v>758</v>
      </c>
    </row>
    <row r="262" s="13" customFormat="1">
      <c r="A262" s="13"/>
      <c r="B262" s="231"/>
      <c r="C262" s="232"/>
      <c r="D262" s="233" t="s">
        <v>147</v>
      </c>
      <c r="E262" s="234" t="s">
        <v>1</v>
      </c>
      <c r="F262" s="235" t="s">
        <v>759</v>
      </c>
      <c r="G262" s="232"/>
      <c r="H262" s="234" t="s">
        <v>1</v>
      </c>
      <c r="I262" s="236"/>
      <c r="J262" s="232"/>
      <c r="K262" s="232"/>
      <c r="L262" s="237"/>
      <c r="M262" s="238"/>
      <c r="N262" s="239"/>
      <c r="O262" s="239"/>
      <c r="P262" s="239"/>
      <c r="Q262" s="239"/>
      <c r="R262" s="239"/>
      <c r="S262" s="239"/>
      <c r="T262" s="24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1" t="s">
        <v>147</v>
      </c>
      <c r="AU262" s="241" t="s">
        <v>145</v>
      </c>
      <c r="AV262" s="13" t="s">
        <v>83</v>
      </c>
      <c r="AW262" s="13" t="s">
        <v>32</v>
      </c>
      <c r="AX262" s="13" t="s">
        <v>75</v>
      </c>
      <c r="AY262" s="241" t="s">
        <v>136</v>
      </c>
    </row>
    <row r="263" s="14" customFormat="1">
      <c r="A263" s="14"/>
      <c r="B263" s="242"/>
      <c r="C263" s="243"/>
      <c r="D263" s="233" t="s">
        <v>147</v>
      </c>
      <c r="E263" s="244" t="s">
        <v>1</v>
      </c>
      <c r="F263" s="245" t="s">
        <v>586</v>
      </c>
      <c r="G263" s="243"/>
      <c r="H263" s="246">
        <v>33</v>
      </c>
      <c r="I263" s="247"/>
      <c r="J263" s="243"/>
      <c r="K263" s="243"/>
      <c r="L263" s="248"/>
      <c r="M263" s="249"/>
      <c r="N263" s="250"/>
      <c r="O263" s="250"/>
      <c r="P263" s="250"/>
      <c r="Q263" s="250"/>
      <c r="R263" s="250"/>
      <c r="S263" s="250"/>
      <c r="T263" s="251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2" t="s">
        <v>147</v>
      </c>
      <c r="AU263" s="252" t="s">
        <v>145</v>
      </c>
      <c r="AV263" s="14" t="s">
        <v>145</v>
      </c>
      <c r="AW263" s="14" t="s">
        <v>32</v>
      </c>
      <c r="AX263" s="14" t="s">
        <v>83</v>
      </c>
      <c r="AY263" s="252" t="s">
        <v>136</v>
      </c>
    </row>
    <row r="264" s="2" customFormat="1" ht="24.15" customHeight="1">
      <c r="A264" s="38"/>
      <c r="B264" s="39"/>
      <c r="C264" s="218" t="s">
        <v>587</v>
      </c>
      <c r="D264" s="218" t="s">
        <v>139</v>
      </c>
      <c r="E264" s="219" t="s">
        <v>299</v>
      </c>
      <c r="F264" s="220" t="s">
        <v>300</v>
      </c>
      <c r="G264" s="221" t="s">
        <v>225</v>
      </c>
      <c r="H264" s="222">
        <v>40</v>
      </c>
      <c r="I264" s="223"/>
      <c r="J264" s="224">
        <f>ROUND(I264*H264,2)</f>
        <v>0</v>
      </c>
      <c r="K264" s="220" t="s">
        <v>1</v>
      </c>
      <c r="L264" s="44"/>
      <c r="M264" s="225" t="s">
        <v>1</v>
      </c>
      <c r="N264" s="226" t="s">
        <v>41</v>
      </c>
      <c r="O264" s="91"/>
      <c r="P264" s="227">
        <f>O264*H264</f>
        <v>0</v>
      </c>
      <c r="Q264" s="227">
        <v>0</v>
      </c>
      <c r="R264" s="227">
        <f>Q264*H264</f>
        <v>0</v>
      </c>
      <c r="S264" s="227">
        <v>0.024</v>
      </c>
      <c r="T264" s="228">
        <f>S264*H264</f>
        <v>0.95999999999999996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9" t="s">
        <v>226</v>
      </c>
      <c r="AT264" s="229" t="s">
        <v>139</v>
      </c>
      <c r="AU264" s="229" t="s">
        <v>145</v>
      </c>
      <c r="AY264" s="17" t="s">
        <v>136</v>
      </c>
      <c r="BE264" s="230">
        <f>IF(N264="základní",J264,0)</f>
        <v>0</v>
      </c>
      <c r="BF264" s="230">
        <f>IF(N264="snížená",J264,0)</f>
        <v>0</v>
      </c>
      <c r="BG264" s="230">
        <f>IF(N264="zákl. přenesená",J264,0)</f>
        <v>0</v>
      </c>
      <c r="BH264" s="230">
        <f>IF(N264="sníž. přenesená",J264,0)</f>
        <v>0</v>
      </c>
      <c r="BI264" s="230">
        <f>IF(N264="nulová",J264,0)</f>
        <v>0</v>
      </c>
      <c r="BJ264" s="17" t="s">
        <v>145</v>
      </c>
      <c r="BK264" s="230">
        <f>ROUND(I264*H264,2)</f>
        <v>0</v>
      </c>
      <c r="BL264" s="17" t="s">
        <v>226</v>
      </c>
      <c r="BM264" s="229" t="s">
        <v>760</v>
      </c>
    </row>
    <row r="265" s="14" customFormat="1">
      <c r="A265" s="14"/>
      <c r="B265" s="242"/>
      <c r="C265" s="243"/>
      <c r="D265" s="233" t="s">
        <v>147</v>
      </c>
      <c r="E265" s="244" t="s">
        <v>1</v>
      </c>
      <c r="F265" s="245" t="s">
        <v>589</v>
      </c>
      <c r="G265" s="243"/>
      <c r="H265" s="246">
        <v>40</v>
      </c>
      <c r="I265" s="247"/>
      <c r="J265" s="243"/>
      <c r="K265" s="243"/>
      <c r="L265" s="248"/>
      <c r="M265" s="249"/>
      <c r="N265" s="250"/>
      <c r="O265" s="250"/>
      <c r="P265" s="250"/>
      <c r="Q265" s="250"/>
      <c r="R265" s="250"/>
      <c r="S265" s="250"/>
      <c r="T265" s="251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2" t="s">
        <v>147</v>
      </c>
      <c r="AU265" s="252" t="s">
        <v>145</v>
      </c>
      <c r="AV265" s="14" t="s">
        <v>145</v>
      </c>
      <c r="AW265" s="14" t="s">
        <v>32</v>
      </c>
      <c r="AX265" s="14" t="s">
        <v>83</v>
      </c>
      <c r="AY265" s="252" t="s">
        <v>136</v>
      </c>
    </row>
    <row r="266" s="2" customFormat="1" ht="24.15" customHeight="1">
      <c r="A266" s="38"/>
      <c r="B266" s="39"/>
      <c r="C266" s="218" t="s">
        <v>590</v>
      </c>
      <c r="D266" s="218" t="s">
        <v>139</v>
      </c>
      <c r="E266" s="219" t="s">
        <v>304</v>
      </c>
      <c r="F266" s="220" t="s">
        <v>305</v>
      </c>
      <c r="G266" s="221" t="s">
        <v>225</v>
      </c>
      <c r="H266" s="222">
        <v>7</v>
      </c>
      <c r="I266" s="223"/>
      <c r="J266" s="224">
        <f>ROUND(I266*H266,2)</f>
        <v>0</v>
      </c>
      <c r="K266" s="220" t="s">
        <v>143</v>
      </c>
      <c r="L266" s="44"/>
      <c r="M266" s="225" t="s">
        <v>1</v>
      </c>
      <c r="N266" s="226" t="s">
        <v>41</v>
      </c>
      <c r="O266" s="91"/>
      <c r="P266" s="227">
        <f>O266*H266</f>
        <v>0</v>
      </c>
      <c r="Q266" s="227">
        <v>0</v>
      </c>
      <c r="R266" s="227">
        <f>Q266*H266</f>
        <v>0</v>
      </c>
      <c r="S266" s="227">
        <v>0.028000000000000001</v>
      </c>
      <c r="T266" s="228">
        <f>S266*H266</f>
        <v>0.19600000000000001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9" t="s">
        <v>226</v>
      </c>
      <c r="AT266" s="229" t="s">
        <v>139</v>
      </c>
      <c r="AU266" s="229" t="s">
        <v>145</v>
      </c>
      <c r="AY266" s="17" t="s">
        <v>136</v>
      </c>
      <c r="BE266" s="230">
        <f>IF(N266="základní",J266,0)</f>
        <v>0</v>
      </c>
      <c r="BF266" s="230">
        <f>IF(N266="snížená",J266,0)</f>
        <v>0</v>
      </c>
      <c r="BG266" s="230">
        <f>IF(N266="zákl. přenesená",J266,0)</f>
        <v>0</v>
      </c>
      <c r="BH266" s="230">
        <f>IF(N266="sníž. přenesená",J266,0)</f>
        <v>0</v>
      </c>
      <c r="BI266" s="230">
        <f>IF(N266="nulová",J266,0)</f>
        <v>0</v>
      </c>
      <c r="BJ266" s="17" t="s">
        <v>145</v>
      </c>
      <c r="BK266" s="230">
        <f>ROUND(I266*H266,2)</f>
        <v>0</v>
      </c>
      <c r="BL266" s="17" t="s">
        <v>226</v>
      </c>
      <c r="BM266" s="229" t="s">
        <v>761</v>
      </c>
    </row>
    <row r="267" s="14" customFormat="1">
      <c r="A267" s="14"/>
      <c r="B267" s="242"/>
      <c r="C267" s="243"/>
      <c r="D267" s="233" t="s">
        <v>147</v>
      </c>
      <c r="E267" s="244" t="s">
        <v>1</v>
      </c>
      <c r="F267" s="245" t="s">
        <v>592</v>
      </c>
      <c r="G267" s="243"/>
      <c r="H267" s="246">
        <v>7</v>
      </c>
      <c r="I267" s="247"/>
      <c r="J267" s="243"/>
      <c r="K267" s="243"/>
      <c r="L267" s="248"/>
      <c r="M267" s="249"/>
      <c r="N267" s="250"/>
      <c r="O267" s="250"/>
      <c r="P267" s="250"/>
      <c r="Q267" s="250"/>
      <c r="R267" s="250"/>
      <c r="S267" s="250"/>
      <c r="T267" s="251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2" t="s">
        <v>147</v>
      </c>
      <c r="AU267" s="252" t="s">
        <v>145</v>
      </c>
      <c r="AV267" s="14" t="s">
        <v>145</v>
      </c>
      <c r="AW267" s="14" t="s">
        <v>32</v>
      </c>
      <c r="AX267" s="14" t="s">
        <v>83</v>
      </c>
      <c r="AY267" s="252" t="s">
        <v>136</v>
      </c>
    </row>
    <row r="268" s="2" customFormat="1" ht="33" customHeight="1">
      <c r="A268" s="38"/>
      <c r="B268" s="39"/>
      <c r="C268" s="218" t="s">
        <v>593</v>
      </c>
      <c r="D268" s="218" t="s">
        <v>139</v>
      </c>
      <c r="E268" s="219" t="s">
        <v>310</v>
      </c>
      <c r="F268" s="220" t="s">
        <v>311</v>
      </c>
      <c r="G268" s="221" t="s">
        <v>197</v>
      </c>
      <c r="H268" s="222">
        <v>0.80700000000000005</v>
      </c>
      <c r="I268" s="223"/>
      <c r="J268" s="224">
        <f>ROUND(I268*H268,2)</f>
        <v>0</v>
      </c>
      <c r="K268" s="220" t="s">
        <v>143</v>
      </c>
      <c r="L268" s="44"/>
      <c r="M268" s="225" t="s">
        <v>1</v>
      </c>
      <c r="N268" s="226" t="s">
        <v>41</v>
      </c>
      <c r="O268" s="91"/>
      <c r="P268" s="227">
        <f>O268*H268</f>
        <v>0</v>
      </c>
      <c r="Q268" s="227">
        <v>0</v>
      </c>
      <c r="R268" s="227">
        <f>Q268*H268</f>
        <v>0</v>
      </c>
      <c r="S268" s="227">
        <v>0</v>
      </c>
      <c r="T268" s="228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9" t="s">
        <v>226</v>
      </c>
      <c r="AT268" s="229" t="s">
        <v>139</v>
      </c>
      <c r="AU268" s="229" t="s">
        <v>145</v>
      </c>
      <c r="AY268" s="17" t="s">
        <v>136</v>
      </c>
      <c r="BE268" s="230">
        <f>IF(N268="základní",J268,0)</f>
        <v>0</v>
      </c>
      <c r="BF268" s="230">
        <f>IF(N268="snížená",J268,0)</f>
        <v>0</v>
      </c>
      <c r="BG268" s="230">
        <f>IF(N268="zákl. přenesená",J268,0)</f>
        <v>0</v>
      </c>
      <c r="BH268" s="230">
        <f>IF(N268="sníž. přenesená",J268,0)</f>
        <v>0</v>
      </c>
      <c r="BI268" s="230">
        <f>IF(N268="nulová",J268,0)</f>
        <v>0</v>
      </c>
      <c r="BJ268" s="17" t="s">
        <v>145</v>
      </c>
      <c r="BK268" s="230">
        <f>ROUND(I268*H268,2)</f>
        <v>0</v>
      </c>
      <c r="BL268" s="17" t="s">
        <v>226</v>
      </c>
      <c r="BM268" s="229" t="s">
        <v>762</v>
      </c>
    </row>
    <row r="269" s="2" customFormat="1" ht="24.15" customHeight="1">
      <c r="A269" s="38"/>
      <c r="B269" s="39"/>
      <c r="C269" s="218" t="s">
        <v>595</v>
      </c>
      <c r="D269" s="218" t="s">
        <v>139</v>
      </c>
      <c r="E269" s="219" t="s">
        <v>314</v>
      </c>
      <c r="F269" s="220" t="s">
        <v>315</v>
      </c>
      <c r="G269" s="221" t="s">
        <v>197</v>
      </c>
      <c r="H269" s="222">
        <v>0.80700000000000005</v>
      </c>
      <c r="I269" s="223"/>
      <c r="J269" s="224">
        <f>ROUND(I269*H269,2)</f>
        <v>0</v>
      </c>
      <c r="K269" s="220" t="s">
        <v>143</v>
      </c>
      <c r="L269" s="44"/>
      <c r="M269" s="225" t="s">
        <v>1</v>
      </c>
      <c r="N269" s="226" t="s">
        <v>41</v>
      </c>
      <c r="O269" s="91"/>
      <c r="P269" s="227">
        <f>O269*H269</f>
        <v>0</v>
      </c>
      <c r="Q269" s="227">
        <v>0</v>
      </c>
      <c r="R269" s="227">
        <f>Q269*H269</f>
        <v>0</v>
      </c>
      <c r="S269" s="227">
        <v>0</v>
      </c>
      <c r="T269" s="228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9" t="s">
        <v>226</v>
      </c>
      <c r="AT269" s="229" t="s">
        <v>139</v>
      </c>
      <c r="AU269" s="229" t="s">
        <v>145</v>
      </c>
      <c r="AY269" s="17" t="s">
        <v>136</v>
      </c>
      <c r="BE269" s="230">
        <f>IF(N269="základní",J269,0)</f>
        <v>0</v>
      </c>
      <c r="BF269" s="230">
        <f>IF(N269="snížená",J269,0)</f>
        <v>0</v>
      </c>
      <c r="BG269" s="230">
        <f>IF(N269="zákl. přenesená",J269,0)</f>
        <v>0</v>
      </c>
      <c r="BH269" s="230">
        <f>IF(N269="sníž. přenesená",J269,0)</f>
        <v>0</v>
      </c>
      <c r="BI269" s="230">
        <f>IF(N269="nulová",J269,0)</f>
        <v>0</v>
      </c>
      <c r="BJ269" s="17" t="s">
        <v>145</v>
      </c>
      <c r="BK269" s="230">
        <f>ROUND(I269*H269,2)</f>
        <v>0</v>
      </c>
      <c r="BL269" s="17" t="s">
        <v>226</v>
      </c>
      <c r="BM269" s="229" t="s">
        <v>763</v>
      </c>
    </row>
    <row r="270" s="12" customFormat="1" ht="22.8" customHeight="1">
      <c r="A270" s="12"/>
      <c r="B270" s="202"/>
      <c r="C270" s="203"/>
      <c r="D270" s="204" t="s">
        <v>74</v>
      </c>
      <c r="E270" s="216" t="s">
        <v>597</v>
      </c>
      <c r="F270" s="216" t="s">
        <v>598</v>
      </c>
      <c r="G270" s="203"/>
      <c r="H270" s="203"/>
      <c r="I270" s="206"/>
      <c r="J270" s="217">
        <f>BK270</f>
        <v>0</v>
      </c>
      <c r="K270" s="203"/>
      <c r="L270" s="208"/>
      <c r="M270" s="209"/>
      <c r="N270" s="210"/>
      <c r="O270" s="210"/>
      <c r="P270" s="211">
        <f>SUM(P271:P294)</f>
        <v>0</v>
      </c>
      <c r="Q270" s="210"/>
      <c r="R270" s="211">
        <f>SUM(R271:R294)</f>
        <v>1.2889939999999998</v>
      </c>
      <c r="S270" s="210"/>
      <c r="T270" s="212">
        <f>SUM(T271:T294)</f>
        <v>0.39779999999999999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13" t="s">
        <v>145</v>
      </c>
      <c r="AT270" s="214" t="s">
        <v>74</v>
      </c>
      <c r="AU270" s="214" t="s">
        <v>83</v>
      </c>
      <c r="AY270" s="213" t="s">
        <v>136</v>
      </c>
      <c r="BK270" s="215">
        <f>SUM(BK271:BK294)</f>
        <v>0</v>
      </c>
    </row>
    <row r="271" s="2" customFormat="1" ht="21.75" customHeight="1">
      <c r="A271" s="38"/>
      <c r="B271" s="39"/>
      <c r="C271" s="218" t="s">
        <v>157</v>
      </c>
      <c r="D271" s="218" t="s">
        <v>139</v>
      </c>
      <c r="E271" s="219" t="s">
        <v>599</v>
      </c>
      <c r="F271" s="220" t="s">
        <v>600</v>
      </c>
      <c r="G271" s="221" t="s">
        <v>142</v>
      </c>
      <c r="H271" s="222">
        <v>130</v>
      </c>
      <c r="I271" s="223"/>
      <c r="J271" s="224">
        <f>ROUND(I271*H271,2)</f>
        <v>0</v>
      </c>
      <c r="K271" s="220" t="s">
        <v>143</v>
      </c>
      <c r="L271" s="44"/>
      <c r="M271" s="225" t="s">
        <v>1</v>
      </c>
      <c r="N271" s="226" t="s">
        <v>41</v>
      </c>
      <c r="O271" s="91"/>
      <c r="P271" s="227">
        <f>O271*H271</f>
        <v>0</v>
      </c>
      <c r="Q271" s="227">
        <v>0</v>
      </c>
      <c r="R271" s="227">
        <f>Q271*H271</f>
        <v>0</v>
      </c>
      <c r="S271" s="227">
        <v>0</v>
      </c>
      <c r="T271" s="228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9" t="s">
        <v>226</v>
      </c>
      <c r="AT271" s="229" t="s">
        <v>139</v>
      </c>
      <c r="AU271" s="229" t="s">
        <v>145</v>
      </c>
      <c r="AY271" s="17" t="s">
        <v>136</v>
      </c>
      <c r="BE271" s="230">
        <f>IF(N271="základní",J271,0)</f>
        <v>0</v>
      </c>
      <c r="BF271" s="230">
        <f>IF(N271="snížená",J271,0)</f>
        <v>0</v>
      </c>
      <c r="BG271" s="230">
        <f>IF(N271="zákl. přenesená",J271,0)</f>
        <v>0</v>
      </c>
      <c r="BH271" s="230">
        <f>IF(N271="sníž. přenesená",J271,0)</f>
        <v>0</v>
      </c>
      <c r="BI271" s="230">
        <f>IF(N271="nulová",J271,0)</f>
        <v>0</v>
      </c>
      <c r="BJ271" s="17" t="s">
        <v>145</v>
      </c>
      <c r="BK271" s="230">
        <f>ROUND(I271*H271,2)</f>
        <v>0</v>
      </c>
      <c r="BL271" s="17" t="s">
        <v>226</v>
      </c>
      <c r="BM271" s="229" t="s">
        <v>764</v>
      </c>
    </row>
    <row r="272" s="14" customFormat="1">
      <c r="A272" s="14"/>
      <c r="B272" s="242"/>
      <c r="C272" s="243"/>
      <c r="D272" s="233" t="s">
        <v>147</v>
      </c>
      <c r="E272" s="244" t="s">
        <v>1</v>
      </c>
      <c r="F272" s="245" t="s">
        <v>602</v>
      </c>
      <c r="G272" s="243"/>
      <c r="H272" s="246">
        <v>130</v>
      </c>
      <c r="I272" s="247"/>
      <c r="J272" s="243"/>
      <c r="K272" s="243"/>
      <c r="L272" s="248"/>
      <c r="M272" s="249"/>
      <c r="N272" s="250"/>
      <c r="O272" s="250"/>
      <c r="P272" s="250"/>
      <c r="Q272" s="250"/>
      <c r="R272" s="250"/>
      <c r="S272" s="250"/>
      <c r="T272" s="251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2" t="s">
        <v>147</v>
      </c>
      <c r="AU272" s="252" t="s">
        <v>145</v>
      </c>
      <c r="AV272" s="14" t="s">
        <v>145</v>
      </c>
      <c r="AW272" s="14" t="s">
        <v>32</v>
      </c>
      <c r="AX272" s="14" t="s">
        <v>83</v>
      </c>
      <c r="AY272" s="252" t="s">
        <v>136</v>
      </c>
    </row>
    <row r="273" s="2" customFormat="1" ht="16.5" customHeight="1">
      <c r="A273" s="38"/>
      <c r="B273" s="39"/>
      <c r="C273" s="218" t="s">
        <v>603</v>
      </c>
      <c r="D273" s="218" t="s">
        <v>139</v>
      </c>
      <c r="E273" s="219" t="s">
        <v>604</v>
      </c>
      <c r="F273" s="220" t="s">
        <v>605</v>
      </c>
      <c r="G273" s="221" t="s">
        <v>142</v>
      </c>
      <c r="H273" s="222">
        <v>130</v>
      </c>
      <c r="I273" s="223"/>
      <c r="J273" s="224">
        <f>ROUND(I273*H273,2)</f>
        <v>0</v>
      </c>
      <c r="K273" s="220" t="s">
        <v>143</v>
      </c>
      <c r="L273" s="44"/>
      <c r="M273" s="225" t="s">
        <v>1</v>
      </c>
      <c r="N273" s="226" t="s">
        <v>41</v>
      </c>
      <c r="O273" s="91"/>
      <c r="P273" s="227">
        <f>O273*H273</f>
        <v>0</v>
      </c>
      <c r="Q273" s="227">
        <v>0</v>
      </c>
      <c r="R273" s="227">
        <f>Q273*H273</f>
        <v>0</v>
      </c>
      <c r="S273" s="227">
        <v>0</v>
      </c>
      <c r="T273" s="228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9" t="s">
        <v>226</v>
      </c>
      <c r="AT273" s="229" t="s">
        <v>139</v>
      </c>
      <c r="AU273" s="229" t="s">
        <v>145</v>
      </c>
      <c r="AY273" s="17" t="s">
        <v>136</v>
      </c>
      <c r="BE273" s="230">
        <f>IF(N273="základní",J273,0)</f>
        <v>0</v>
      </c>
      <c r="BF273" s="230">
        <f>IF(N273="snížená",J273,0)</f>
        <v>0</v>
      </c>
      <c r="BG273" s="230">
        <f>IF(N273="zákl. přenesená",J273,0)</f>
        <v>0</v>
      </c>
      <c r="BH273" s="230">
        <f>IF(N273="sníž. přenesená",J273,0)</f>
        <v>0</v>
      </c>
      <c r="BI273" s="230">
        <f>IF(N273="nulová",J273,0)</f>
        <v>0</v>
      </c>
      <c r="BJ273" s="17" t="s">
        <v>145</v>
      </c>
      <c r="BK273" s="230">
        <f>ROUND(I273*H273,2)</f>
        <v>0</v>
      </c>
      <c r="BL273" s="17" t="s">
        <v>226</v>
      </c>
      <c r="BM273" s="229" t="s">
        <v>765</v>
      </c>
    </row>
    <row r="274" s="14" customFormat="1">
      <c r="A274" s="14"/>
      <c r="B274" s="242"/>
      <c r="C274" s="243"/>
      <c r="D274" s="233" t="s">
        <v>147</v>
      </c>
      <c r="E274" s="244" t="s">
        <v>1</v>
      </c>
      <c r="F274" s="245" t="s">
        <v>602</v>
      </c>
      <c r="G274" s="243"/>
      <c r="H274" s="246">
        <v>130</v>
      </c>
      <c r="I274" s="247"/>
      <c r="J274" s="243"/>
      <c r="K274" s="243"/>
      <c r="L274" s="248"/>
      <c r="M274" s="249"/>
      <c r="N274" s="250"/>
      <c r="O274" s="250"/>
      <c r="P274" s="250"/>
      <c r="Q274" s="250"/>
      <c r="R274" s="250"/>
      <c r="S274" s="250"/>
      <c r="T274" s="251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2" t="s">
        <v>147</v>
      </c>
      <c r="AU274" s="252" t="s">
        <v>145</v>
      </c>
      <c r="AV274" s="14" t="s">
        <v>145</v>
      </c>
      <c r="AW274" s="14" t="s">
        <v>32</v>
      </c>
      <c r="AX274" s="14" t="s">
        <v>83</v>
      </c>
      <c r="AY274" s="252" t="s">
        <v>136</v>
      </c>
    </row>
    <row r="275" s="2" customFormat="1" ht="24.15" customHeight="1">
      <c r="A275" s="38"/>
      <c r="B275" s="39"/>
      <c r="C275" s="218" t="s">
        <v>607</v>
      </c>
      <c r="D275" s="218" t="s">
        <v>139</v>
      </c>
      <c r="E275" s="219" t="s">
        <v>608</v>
      </c>
      <c r="F275" s="220" t="s">
        <v>609</v>
      </c>
      <c r="G275" s="221" t="s">
        <v>142</v>
      </c>
      <c r="H275" s="222">
        <v>130</v>
      </c>
      <c r="I275" s="223"/>
      <c r="J275" s="224">
        <f>ROUND(I275*H275,2)</f>
        <v>0</v>
      </c>
      <c r="K275" s="220" t="s">
        <v>143</v>
      </c>
      <c r="L275" s="44"/>
      <c r="M275" s="225" t="s">
        <v>1</v>
      </c>
      <c r="N275" s="226" t="s">
        <v>41</v>
      </c>
      <c r="O275" s="91"/>
      <c r="P275" s="227">
        <f>O275*H275</f>
        <v>0</v>
      </c>
      <c r="Q275" s="227">
        <v>3.0000000000000001E-05</v>
      </c>
      <c r="R275" s="227">
        <f>Q275*H275</f>
        <v>0.0039000000000000003</v>
      </c>
      <c r="S275" s="227">
        <v>0</v>
      </c>
      <c r="T275" s="228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9" t="s">
        <v>226</v>
      </c>
      <c r="AT275" s="229" t="s">
        <v>139</v>
      </c>
      <c r="AU275" s="229" t="s">
        <v>145</v>
      </c>
      <c r="AY275" s="17" t="s">
        <v>136</v>
      </c>
      <c r="BE275" s="230">
        <f>IF(N275="základní",J275,0)</f>
        <v>0</v>
      </c>
      <c r="BF275" s="230">
        <f>IF(N275="snížená",J275,0)</f>
        <v>0</v>
      </c>
      <c r="BG275" s="230">
        <f>IF(N275="zákl. přenesená",J275,0)</f>
        <v>0</v>
      </c>
      <c r="BH275" s="230">
        <f>IF(N275="sníž. přenesená",J275,0)</f>
        <v>0</v>
      </c>
      <c r="BI275" s="230">
        <f>IF(N275="nulová",J275,0)</f>
        <v>0</v>
      </c>
      <c r="BJ275" s="17" t="s">
        <v>145</v>
      </c>
      <c r="BK275" s="230">
        <f>ROUND(I275*H275,2)</f>
        <v>0</v>
      </c>
      <c r="BL275" s="17" t="s">
        <v>226</v>
      </c>
      <c r="BM275" s="229" t="s">
        <v>766</v>
      </c>
    </row>
    <row r="276" s="14" customFormat="1">
      <c r="A276" s="14"/>
      <c r="B276" s="242"/>
      <c r="C276" s="243"/>
      <c r="D276" s="233" t="s">
        <v>147</v>
      </c>
      <c r="E276" s="244" t="s">
        <v>1</v>
      </c>
      <c r="F276" s="245" t="s">
        <v>602</v>
      </c>
      <c r="G276" s="243"/>
      <c r="H276" s="246">
        <v>130</v>
      </c>
      <c r="I276" s="247"/>
      <c r="J276" s="243"/>
      <c r="K276" s="243"/>
      <c r="L276" s="248"/>
      <c r="M276" s="249"/>
      <c r="N276" s="250"/>
      <c r="O276" s="250"/>
      <c r="P276" s="250"/>
      <c r="Q276" s="250"/>
      <c r="R276" s="250"/>
      <c r="S276" s="250"/>
      <c r="T276" s="251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2" t="s">
        <v>147</v>
      </c>
      <c r="AU276" s="252" t="s">
        <v>145</v>
      </c>
      <c r="AV276" s="14" t="s">
        <v>145</v>
      </c>
      <c r="AW276" s="14" t="s">
        <v>32</v>
      </c>
      <c r="AX276" s="14" t="s">
        <v>83</v>
      </c>
      <c r="AY276" s="252" t="s">
        <v>136</v>
      </c>
    </row>
    <row r="277" s="2" customFormat="1" ht="33" customHeight="1">
      <c r="A277" s="38"/>
      <c r="B277" s="39"/>
      <c r="C277" s="218" t="s">
        <v>611</v>
      </c>
      <c r="D277" s="218" t="s">
        <v>139</v>
      </c>
      <c r="E277" s="219" t="s">
        <v>612</v>
      </c>
      <c r="F277" s="220" t="s">
        <v>613</v>
      </c>
      <c r="G277" s="221" t="s">
        <v>142</v>
      </c>
      <c r="H277" s="222">
        <v>130</v>
      </c>
      <c r="I277" s="223"/>
      <c r="J277" s="224">
        <f>ROUND(I277*H277,2)</f>
        <v>0</v>
      </c>
      <c r="K277" s="220" t="s">
        <v>143</v>
      </c>
      <c r="L277" s="44"/>
      <c r="M277" s="225" t="s">
        <v>1</v>
      </c>
      <c r="N277" s="226" t="s">
        <v>41</v>
      </c>
      <c r="O277" s="91"/>
      <c r="P277" s="227">
        <f>O277*H277</f>
        <v>0</v>
      </c>
      <c r="Q277" s="227">
        <v>0.0075799999999999999</v>
      </c>
      <c r="R277" s="227">
        <f>Q277*H277</f>
        <v>0.98539999999999994</v>
      </c>
      <c r="S277" s="227">
        <v>0</v>
      </c>
      <c r="T277" s="228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9" t="s">
        <v>226</v>
      </c>
      <c r="AT277" s="229" t="s">
        <v>139</v>
      </c>
      <c r="AU277" s="229" t="s">
        <v>145</v>
      </c>
      <c r="AY277" s="17" t="s">
        <v>136</v>
      </c>
      <c r="BE277" s="230">
        <f>IF(N277="základní",J277,0)</f>
        <v>0</v>
      </c>
      <c r="BF277" s="230">
        <f>IF(N277="snížená",J277,0)</f>
        <v>0</v>
      </c>
      <c r="BG277" s="230">
        <f>IF(N277="zákl. přenesená",J277,0)</f>
        <v>0</v>
      </c>
      <c r="BH277" s="230">
        <f>IF(N277="sníž. přenesená",J277,0)</f>
        <v>0</v>
      </c>
      <c r="BI277" s="230">
        <f>IF(N277="nulová",J277,0)</f>
        <v>0</v>
      </c>
      <c r="BJ277" s="17" t="s">
        <v>145</v>
      </c>
      <c r="BK277" s="230">
        <f>ROUND(I277*H277,2)</f>
        <v>0</v>
      </c>
      <c r="BL277" s="17" t="s">
        <v>226</v>
      </c>
      <c r="BM277" s="229" t="s">
        <v>767</v>
      </c>
    </row>
    <row r="278" s="14" customFormat="1">
      <c r="A278" s="14"/>
      <c r="B278" s="242"/>
      <c r="C278" s="243"/>
      <c r="D278" s="233" t="s">
        <v>147</v>
      </c>
      <c r="E278" s="244" t="s">
        <v>1</v>
      </c>
      <c r="F278" s="245" t="s">
        <v>602</v>
      </c>
      <c r="G278" s="243"/>
      <c r="H278" s="246">
        <v>130</v>
      </c>
      <c r="I278" s="247"/>
      <c r="J278" s="243"/>
      <c r="K278" s="243"/>
      <c r="L278" s="248"/>
      <c r="M278" s="249"/>
      <c r="N278" s="250"/>
      <c r="O278" s="250"/>
      <c r="P278" s="250"/>
      <c r="Q278" s="250"/>
      <c r="R278" s="250"/>
      <c r="S278" s="250"/>
      <c r="T278" s="251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2" t="s">
        <v>147</v>
      </c>
      <c r="AU278" s="252" t="s">
        <v>145</v>
      </c>
      <c r="AV278" s="14" t="s">
        <v>145</v>
      </c>
      <c r="AW278" s="14" t="s">
        <v>32</v>
      </c>
      <c r="AX278" s="14" t="s">
        <v>83</v>
      </c>
      <c r="AY278" s="252" t="s">
        <v>136</v>
      </c>
    </row>
    <row r="279" s="2" customFormat="1" ht="24.15" customHeight="1">
      <c r="A279" s="38"/>
      <c r="B279" s="39"/>
      <c r="C279" s="218" t="s">
        <v>615</v>
      </c>
      <c r="D279" s="218" t="s">
        <v>139</v>
      </c>
      <c r="E279" s="219" t="s">
        <v>616</v>
      </c>
      <c r="F279" s="220" t="s">
        <v>617</v>
      </c>
      <c r="G279" s="221" t="s">
        <v>142</v>
      </c>
      <c r="H279" s="222">
        <v>130</v>
      </c>
      <c r="I279" s="223"/>
      <c r="J279" s="224">
        <f>ROUND(I279*H279,2)</f>
        <v>0</v>
      </c>
      <c r="K279" s="220" t="s">
        <v>143</v>
      </c>
      <c r="L279" s="44"/>
      <c r="M279" s="225" t="s">
        <v>1</v>
      </c>
      <c r="N279" s="226" t="s">
        <v>41</v>
      </c>
      <c r="O279" s="91"/>
      <c r="P279" s="227">
        <f>O279*H279</f>
        <v>0</v>
      </c>
      <c r="Q279" s="227">
        <v>0</v>
      </c>
      <c r="R279" s="227">
        <f>Q279*H279</f>
        <v>0</v>
      </c>
      <c r="S279" s="227">
        <v>0.0030000000000000001</v>
      </c>
      <c r="T279" s="228">
        <f>S279*H279</f>
        <v>0.39000000000000001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9" t="s">
        <v>226</v>
      </c>
      <c r="AT279" s="229" t="s">
        <v>139</v>
      </c>
      <c r="AU279" s="229" t="s">
        <v>145</v>
      </c>
      <c r="AY279" s="17" t="s">
        <v>136</v>
      </c>
      <c r="BE279" s="230">
        <f>IF(N279="základní",J279,0)</f>
        <v>0</v>
      </c>
      <c r="BF279" s="230">
        <f>IF(N279="snížená",J279,0)</f>
        <v>0</v>
      </c>
      <c r="BG279" s="230">
        <f>IF(N279="zákl. přenesená",J279,0)</f>
        <v>0</v>
      </c>
      <c r="BH279" s="230">
        <f>IF(N279="sníž. přenesená",J279,0)</f>
        <v>0</v>
      </c>
      <c r="BI279" s="230">
        <f>IF(N279="nulová",J279,0)</f>
        <v>0</v>
      </c>
      <c r="BJ279" s="17" t="s">
        <v>145</v>
      </c>
      <c r="BK279" s="230">
        <f>ROUND(I279*H279,2)</f>
        <v>0</v>
      </c>
      <c r="BL279" s="17" t="s">
        <v>226</v>
      </c>
      <c r="BM279" s="229" t="s">
        <v>768</v>
      </c>
    </row>
    <row r="280" s="14" customFormat="1">
      <c r="A280" s="14"/>
      <c r="B280" s="242"/>
      <c r="C280" s="243"/>
      <c r="D280" s="233" t="s">
        <v>147</v>
      </c>
      <c r="E280" s="244" t="s">
        <v>1</v>
      </c>
      <c r="F280" s="245" t="s">
        <v>602</v>
      </c>
      <c r="G280" s="243"/>
      <c r="H280" s="246">
        <v>130</v>
      </c>
      <c r="I280" s="247"/>
      <c r="J280" s="243"/>
      <c r="K280" s="243"/>
      <c r="L280" s="248"/>
      <c r="M280" s="249"/>
      <c r="N280" s="250"/>
      <c r="O280" s="250"/>
      <c r="P280" s="250"/>
      <c r="Q280" s="250"/>
      <c r="R280" s="250"/>
      <c r="S280" s="250"/>
      <c r="T280" s="251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2" t="s">
        <v>147</v>
      </c>
      <c r="AU280" s="252" t="s">
        <v>145</v>
      </c>
      <c r="AV280" s="14" t="s">
        <v>145</v>
      </c>
      <c r="AW280" s="14" t="s">
        <v>32</v>
      </c>
      <c r="AX280" s="14" t="s">
        <v>83</v>
      </c>
      <c r="AY280" s="252" t="s">
        <v>136</v>
      </c>
    </row>
    <row r="281" s="2" customFormat="1" ht="16.5" customHeight="1">
      <c r="A281" s="38"/>
      <c r="B281" s="39"/>
      <c r="C281" s="218" t="s">
        <v>619</v>
      </c>
      <c r="D281" s="218" t="s">
        <v>139</v>
      </c>
      <c r="E281" s="219" t="s">
        <v>620</v>
      </c>
      <c r="F281" s="220" t="s">
        <v>621</v>
      </c>
      <c r="G281" s="221" t="s">
        <v>142</v>
      </c>
      <c r="H281" s="222">
        <v>78</v>
      </c>
      <c r="I281" s="223"/>
      <c r="J281" s="224">
        <f>ROUND(I281*H281,2)</f>
        <v>0</v>
      </c>
      <c r="K281" s="220" t="s">
        <v>143</v>
      </c>
      <c r="L281" s="44"/>
      <c r="M281" s="225" t="s">
        <v>1</v>
      </c>
      <c r="N281" s="226" t="s">
        <v>41</v>
      </c>
      <c r="O281" s="91"/>
      <c r="P281" s="227">
        <f>O281*H281</f>
        <v>0</v>
      </c>
      <c r="Q281" s="227">
        <v>0.00029999999999999997</v>
      </c>
      <c r="R281" s="227">
        <f>Q281*H281</f>
        <v>0.023399999999999997</v>
      </c>
      <c r="S281" s="227">
        <v>0</v>
      </c>
      <c r="T281" s="228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9" t="s">
        <v>226</v>
      </c>
      <c r="AT281" s="229" t="s">
        <v>139</v>
      </c>
      <c r="AU281" s="229" t="s">
        <v>145</v>
      </c>
      <c r="AY281" s="17" t="s">
        <v>136</v>
      </c>
      <c r="BE281" s="230">
        <f>IF(N281="základní",J281,0)</f>
        <v>0</v>
      </c>
      <c r="BF281" s="230">
        <f>IF(N281="snížená",J281,0)</f>
        <v>0</v>
      </c>
      <c r="BG281" s="230">
        <f>IF(N281="zákl. přenesená",J281,0)</f>
        <v>0</v>
      </c>
      <c r="BH281" s="230">
        <f>IF(N281="sníž. přenesená",J281,0)</f>
        <v>0</v>
      </c>
      <c r="BI281" s="230">
        <f>IF(N281="nulová",J281,0)</f>
        <v>0</v>
      </c>
      <c r="BJ281" s="17" t="s">
        <v>145</v>
      </c>
      <c r="BK281" s="230">
        <f>ROUND(I281*H281,2)</f>
        <v>0</v>
      </c>
      <c r="BL281" s="17" t="s">
        <v>226</v>
      </c>
      <c r="BM281" s="229" t="s">
        <v>769</v>
      </c>
    </row>
    <row r="282" s="14" customFormat="1">
      <c r="A282" s="14"/>
      <c r="B282" s="242"/>
      <c r="C282" s="243"/>
      <c r="D282" s="233" t="s">
        <v>147</v>
      </c>
      <c r="E282" s="244" t="s">
        <v>1</v>
      </c>
      <c r="F282" s="245" t="s">
        <v>623</v>
      </c>
      <c r="G282" s="243"/>
      <c r="H282" s="246">
        <v>78</v>
      </c>
      <c r="I282" s="247"/>
      <c r="J282" s="243"/>
      <c r="K282" s="243"/>
      <c r="L282" s="248"/>
      <c r="M282" s="249"/>
      <c r="N282" s="250"/>
      <c r="O282" s="250"/>
      <c r="P282" s="250"/>
      <c r="Q282" s="250"/>
      <c r="R282" s="250"/>
      <c r="S282" s="250"/>
      <c r="T282" s="251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2" t="s">
        <v>147</v>
      </c>
      <c r="AU282" s="252" t="s">
        <v>145</v>
      </c>
      <c r="AV282" s="14" t="s">
        <v>145</v>
      </c>
      <c r="AW282" s="14" t="s">
        <v>32</v>
      </c>
      <c r="AX282" s="14" t="s">
        <v>83</v>
      </c>
      <c r="AY282" s="252" t="s">
        <v>136</v>
      </c>
    </row>
    <row r="283" s="2" customFormat="1" ht="16.5" customHeight="1">
      <c r="A283" s="38"/>
      <c r="B283" s="39"/>
      <c r="C283" s="268" t="s">
        <v>624</v>
      </c>
      <c r="D283" s="268" t="s">
        <v>228</v>
      </c>
      <c r="E283" s="269" t="s">
        <v>625</v>
      </c>
      <c r="F283" s="270" t="s">
        <v>626</v>
      </c>
      <c r="G283" s="271" t="s">
        <v>142</v>
      </c>
      <c r="H283" s="272">
        <v>85.799999999999997</v>
      </c>
      <c r="I283" s="273"/>
      <c r="J283" s="274">
        <f>ROUND(I283*H283,2)</f>
        <v>0</v>
      </c>
      <c r="K283" s="270" t="s">
        <v>1</v>
      </c>
      <c r="L283" s="275"/>
      <c r="M283" s="276" t="s">
        <v>1</v>
      </c>
      <c r="N283" s="277" t="s">
        <v>41</v>
      </c>
      <c r="O283" s="91"/>
      <c r="P283" s="227">
        <f>O283*H283</f>
        <v>0</v>
      </c>
      <c r="Q283" s="227">
        <v>0.0032000000000000002</v>
      </c>
      <c r="R283" s="227">
        <f>Q283*H283</f>
        <v>0.27456000000000003</v>
      </c>
      <c r="S283" s="227">
        <v>0</v>
      </c>
      <c r="T283" s="228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9" t="s">
        <v>231</v>
      </c>
      <c r="AT283" s="229" t="s">
        <v>228</v>
      </c>
      <c r="AU283" s="229" t="s">
        <v>145</v>
      </c>
      <c r="AY283" s="17" t="s">
        <v>136</v>
      </c>
      <c r="BE283" s="230">
        <f>IF(N283="základní",J283,0)</f>
        <v>0</v>
      </c>
      <c r="BF283" s="230">
        <f>IF(N283="snížená",J283,0)</f>
        <v>0</v>
      </c>
      <c r="BG283" s="230">
        <f>IF(N283="zákl. přenesená",J283,0)</f>
        <v>0</v>
      </c>
      <c r="BH283" s="230">
        <f>IF(N283="sníž. přenesená",J283,0)</f>
        <v>0</v>
      </c>
      <c r="BI283" s="230">
        <f>IF(N283="nulová",J283,0)</f>
        <v>0</v>
      </c>
      <c r="BJ283" s="17" t="s">
        <v>145</v>
      </c>
      <c r="BK283" s="230">
        <f>ROUND(I283*H283,2)</f>
        <v>0</v>
      </c>
      <c r="BL283" s="17" t="s">
        <v>226</v>
      </c>
      <c r="BM283" s="229" t="s">
        <v>770</v>
      </c>
    </row>
    <row r="284" s="14" customFormat="1">
      <c r="A284" s="14"/>
      <c r="B284" s="242"/>
      <c r="C284" s="243"/>
      <c r="D284" s="233" t="s">
        <v>147</v>
      </c>
      <c r="E284" s="243"/>
      <c r="F284" s="245" t="s">
        <v>628</v>
      </c>
      <c r="G284" s="243"/>
      <c r="H284" s="246">
        <v>85.799999999999997</v>
      </c>
      <c r="I284" s="247"/>
      <c r="J284" s="243"/>
      <c r="K284" s="243"/>
      <c r="L284" s="248"/>
      <c r="M284" s="249"/>
      <c r="N284" s="250"/>
      <c r="O284" s="250"/>
      <c r="P284" s="250"/>
      <c r="Q284" s="250"/>
      <c r="R284" s="250"/>
      <c r="S284" s="250"/>
      <c r="T284" s="251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2" t="s">
        <v>147</v>
      </c>
      <c r="AU284" s="252" t="s">
        <v>145</v>
      </c>
      <c r="AV284" s="14" t="s">
        <v>145</v>
      </c>
      <c r="AW284" s="14" t="s">
        <v>4</v>
      </c>
      <c r="AX284" s="14" t="s">
        <v>83</v>
      </c>
      <c r="AY284" s="252" t="s">
        <v>136</v>
      </c>
    </row>
    <row r="285" s="2" customFormat="1" ht="21.75" customHeight="1">
      <c r="A285" s="38"/>
      <c r="B285" s="39"/>
      <c r="C285" s="218" t="s">
        <v>629</v>
      </c>
      <c r="D285" s="218" t="s">
        <v>139</v>
      </c>
      <c r="E285" s="219" t="s">
        <v>630</v>
      </c>
      <c r="F285" s="220" t="s">
        <v>631</v>
      </c>
      <c r="G285" s="221" t="s">
        <v>322</v>
      </c>
      <c r="H285" s="222">
        <v>26</v>
      </c>
      <c r="I285" s="223"/>
      <c r="J285" s="224">
        <f>ROUND(I285*H285,2)</f>
        <v>0</v>
      </c>
      <c r="K285" s="220" t="s">
        <v>143</v>
      </c>
      <c r="L285" s="44"/>
      <c r="M285" s="225" t="s">
        <v>1</v>
      </c>
      <c r="N285" s="226" t="s">
        <v>41</v>
      </c>
      <c r="O285" s="91"/>
      <c r="P285" s="227">
        <f>O285*H285</f>
        <v>0</v>
      </c>
      <c r="Q285" s="227">
        <v>0</v>
      </c>
      <c r="R285" s="227">
        <f>Q285*H285</f>
        <v>0</v>
      </c>
      <c r="S285" s="227">
        <v>0.00029999999999999997</v>
      </c>
      <c r="T285" s="228">
        <f>S285*H285</f>
        <v>0.0077999999999999996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9" t="s">
        <v>226</v>
      </c>
      <c r="AT285" s="229" t="s">
        <v>139</v>
      </c>
      <c r="AU285" s="229" t="s">
        <v>145</v>
      </c>
      <c r="AY285" s="17" t="s">
        <v>136</v>
      </c>
      <c r="BE285" s="230">
        <f>IF(N285="základní",J285,0)</f>
        <v>0</v>
      </c>
      <c r="BF285" s="230">
        <f>IF(N285="snížená",J285,0)</f>
        <v>0</v>
      </c>
      <c r="BG285" s="230">
        <f>IF(N285="zákl. přenesená",J285,0)</f>
        <v>0</v>
      </c>
      <c r="BH285" s="230">
        <f>IF(N285="sníž. přenesená",J285,0)</f>
        <v>0</v>
      </c>
      <c r="BI285" s="230">
        <f>IF(N285="nulová",J285,0)</f>
        <v>0</v>
      </c>
      <c r="BJ285" s="17" t="s">
        <v>145</v>
      </c>
      <c r="BK285" s="230">
        <f>ROUND(I285*H285,2)</f>
        <v>0</v>
      </c>
      <c r="BL285" s="17" t="s">
        <v>226</v>
      </c>
      <c r="BM285" s="229" t="s">
        <v>771</v>
      </c>
    </row>
    <row r="286" s="14" customFormat="1">
      <c r="A286" s="14"/>
      <c r="B286" s="242"/>
      <c r="C286" s="243"/>
      <c r="D286" s="233" t="s">
        <v>147</v>
      </c>
      <c r="E286" s="244" t="s">
        <v>1</v>
      </c>
      <c r="F286" s="245" t="s">
        <v>633</v>
      </c>
      <c r="G286" s="243"/>
      <c r="H286" s="246">
        <v>26</v>
      </c>
      <c r="I286" s="247"/>
      <c r="J286" s="243"/>
      <c r="K286" s="243"/>
      <c r="L286" s="248"/>
      <c r="M286" s="249"/>
      <c r="N286" s="250"/>
      <c r="O286" s="250"/>
      <c r="P286" s="250"/>
      <c r="Q286" s="250"/>
      <c r="R286" s="250"/>
      <c r="S286" s="250"/>
      <c r="T286" s="251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2" t="s">
        <v>147</v>
      </c>
      <c r="AU286" s="252" t="s">
        <v>145</v>
      </c>
      <c r="AV286" s="14" t="s">
        <v>145</v>
      </c>
      <c r="AW286" s="14" t="s">
        <v>32</v>
      </c>
      <c r="AX286" s="14" t="s">
        <v>83</v>
      </c>
      <c r="AY286" s="252" t="s">
        <v>136</v>
      </c>
    </row>
    <row r="287" s="2" customFormat="1" ht="16.5" customHeight="1">
      <c r="A287" s="38"/>
      <c r="B287" s="39"/>
      <c r="C287" s="218" t="s">
        <v>634</v>
      </c>
      <c r="D287" s="218" t="s">
        <v>139</v>
      </c>
      <c r="E287" s="219" t="s">
        <v>635</v>
      </c>
      <c r="F287" s="220" t="s">
        <v>636</v>
      </c>
      <c r="G287" s="221" t="s">
        <v>322</v>
      </c>
      <c r="H287" s="222">
        <v>10</v>
      </c>
      <c r="I287" s="223"/>
      <c r="J287" s="224">
        <f>ROUND(I287*H287,2)</f>
        <v>0</v>
      </c>
      <c r="K287" s="220" t="s">
        <v>143</v>
      </c>
      <c r="L287" s="44"/>
      <c r="M287" s="225" t="s">
        <v>1</v>
      </c>
      <c r="N287" s="226" t="s">
        <v>41</v>
      </c>
      <c r="O287" s="91"/>
      <c r="P287" s="227">
        <f>O287*H287</f>
        <v>0</v>
      </c>
      <c r="Q287" s="227">
        <v>0</v>
      </c>
      <c r="R287" s="227">
        <f>Q287*H287</f>
        <v>0</v>
      </c>
      <c r="S287" s="227">
        <v>0</v>
      </c>
      <c r="T287" s="228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9" t="s">
        <v>226</v>
      </c>
      <c r="AT287" s="229" t="s">
        <v>139</v>
      </c>
      <c r="AU287" s="229" t="s">
        <v>145</v>
      </c>
      <c r="AY287" s="17" t="s">
        <v>136</v>
      </c>
      <c r="BE287" s="230">
        <f>IF(N287="základní",J287,0)</f>
        <v>0</v>
      </c>
      <c r="BF287" s="230">
        <f>IF(N287="snížená",J287,0)</f>
        <v>0</v>
      </c>
      <c r="BG287" s="230">
        <f>IF(N287="zákl. přenesená",J287,0)</f>
        <v>0</v>
      </c>
      <c r="BH287" s="230">
        <f>IF(N287="sníž. přenesená",J287,0)</f>
        <v>0</v>
      </c>
      <c r="BI287" s="230">
        <f>IF(N287="nulová",J287,0)</f>
        <v>0</v>
      </c>
      <c r="BJ287" s="17" t="s">
        <v>145</v>
      </c>
      <c r="BK287" s="230">
        <f>ROUND(I287*H287,2)</f>
        <v>0</v>
      </c>
      <c r="BL287" s="17" t="s">
        <v>226</v>
      </c>
      <c r="BM287" s="229" t="s">
        <v>772</v>
      </c>
    </row>
    <row r="288" s="14" customFormat="1">
      <c r="A288" s="14"/>
      <c r="B288" s="242"/>
      <c r="C288" s="243"/>
      <c r="D288" s="233" t="s">
        <v>147</v>
      </c>
      <c r="E288" s="244" t="s">
        <v>1</v>
      </c>
      <c r="F288" s="245" t="s">
        <v>638</v>
      </c>
      <c r="G288" s="243"/>
      <c r="H288" s="246">
        <v>31.199999999999999</v>
      </c>
      <c r="I288" s="247"/>
      <c r="J288" s="243"/>
      <c r="K288" s="243"/>
      <c r="L288" s="248"/>
      <c r="M288" s="249"/>
      <c r="N288" s="250"/>
      <c r="O288" s="250"/>
      <c r="P288" s="250"/>
      <c r="Q288" s="250"/>
      <c r="R288" s="250"/>
      <c r="S288" s="250"/>
      <c r="T288" s="251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2" t="s">
        <v>147</v>
      </c>
      <c r="AU288" s="252" t="s">
        <v>145</v>
      </c>
      <c r="AV288" s="14" t="s">
        <v>145</v>
      </c>
      <c r="AW288" s="14" t="s">
        <v>32</v>
      </c>
      <c r="AX288" s="14" t="s">
        <v>75</v>
      </c>
      <c r="AY288" s="252" t="s">
        <v>136</v>
      </c>
    </row>
    <row r="289" s="13" customFormat="1">
      <c r="A289" s="13"/>
      <c r="B289" s="231"/>
      <c r="C289" s="232"/>
      <c r="D289" s="233" t="s">
        <v>147</v>
      </c>
      <c r="E289" s="234" t="s">
        <v>1</v>
      </c>
      <c r="F289" s="235" t="s">
        <v>639</v>
      </c>
      <c r="G289" s="232"/>
      <c r="H289" s="234" t="s">
        <v>1</v>
      </c>
      <c r="I289" s="236"/>
      <c r="J289" s="232"/>
      <c r="K289" s="232"/>
      <c r="L289" s="237"/>
      <c r="M289" s="238"/>
      <c r="N289" s="239"/>
      <c r="O289" s="239"/>
      <c r="P289" s="239"/>
      <c r="Q289" s="239"/>
      <c r="R289" s="239"/>
      <c r="S289" s="239"/>
      <c r="T289" s="240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1" t="s">
        <v>147</v>
      </c>
      <c r="AU289" s="241" t="s">
        <v>145</v>
      </c>
      <c r="AV289" s="13" t="s">
        <v>83</v>
      </c>
      <c r="AW289" s="13" t="s">
        <v>32</v>
      </c>
      <c r="AX289" s="13" t="s">
        <v>75</v>
      </c>
      <c r="AY289" s="241" t="s">
        <v>136</v>
      </c>
    </row>
    <row r="290" s="14" customFormat="1">
      <c r="A290" s="14"/>
      <c r="B290" s="242"/>
      <c r="C290" s="243"/>
      <c r="D290" s="233" t="s">
        <v>147</v>
      </c>
      <c r="E290" s="244" t="s">
        <v>1</v>
      </c>
      <c r="F290" s="245" t="s">
        <v>194</v>
      </c>
      <c r="G290" s="243"/>
      <c r="H290" s="246">
        <v>10</v>
      </c>
      <c r="I290" s="247"/>
      <c r="J290" s="243"/>
      <c r="K290" s="243"/>
      <c r="L290" s="248"/>
      <c r="M290" s="249"/>
      <c r="N290" s="250"/>
      <c r="O290" s="250"/>
      <c r="P290" s="250"/>
      <c r="Q290" s="250"/>
      <c r="R290" s="250"/>
      <c r="S290" s="250"/>
      <c r="T290" s="251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2" t="s">
        <v>147</v>
      </c>
      <c r="AU290" s="252" t="s">
        <v>145</v>
      </c>
      <c r="AV290" s="14" t="s">
        <v>145</v>
      </c>
      <c r="AW290" s="14" t="s">
        <v>32</v>
      </c>
      <c r="AX290" s="14" t="s">
        <v>83</v>
      </c>
      <c r="AY290" s="252" t="s">
        <v>136</v>
      </c>
    </row>
    <row r="291" s="2" customFormat="1" ht="16.5" customHeight="1">
      <c r="A291" s="38"/>
      <c r="B291" s="39"/>
      <c r="C291" s="268" t="s">
        <v>640</v>
      </c>
      <c r="D291" s="268" t="s">
        <v>228</v>
      </c>
      <c r="E291" s="269" t="s">
        <v>641</v>
      </c>
      <c r="F291" s="270" t="s">
        <v>642</v>
      </c>
      <c r="G291" s="271" t="s">
        <v>322</v>
      </c>
      <c r="H291" s="272">
        <v>10.199999999999999</v>
      </c>
      <c r="I291" s="273"/>
      <c r="J291" s="274">
        <f>ROUND(I291*H291,2)</f>
        <v>0</v>
      </c>
      <c r="K291" s="270" t="s">
        <v>143</v>
      </c>
      <c r="L291" s="275"/>
      <c r="M291" s="276" t="s">
        <v>1</v>
      </c>
      <c r="N291" s="277" t="s">
        <v>41</v>
      </c>
      <c r="O291" s="91"/>
      <c r="P291" s="227">
        <f>O291*H291</f>
        <v>0</v>
      </c>
      <c r="Q291" s="227">
        <v>0.00017000000000000001</v>
      </c>
      <c r="R291" s="227">
        <f>Q291*H291</f>
        <v>0.0017340000000000001</v>
      </c>
      <c r="S291" s="227">
        <v>0</v>
      </c>
      <c r="T291" s="228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9" t="s">
        <v>231</v>
      </c>
      <c r="AT291" s="229" t="s">
        <v>228</v>
      </c>
      <c r="AU291" s="229" t="s">
        <v>145</v>
      </c>
      <c r="AY291" s="17" t="s">
        <v>136</v>
      </c>
      <c r="BE291" s="230">
        <f>IF(N291="základní",J291,0)</f>
        <v>0</v>
      </c>
      <c r="BF291" s="230">
        <f>IF(N291="snížená",J291,0)</f>
        <v>0</v>
      </c>
      <c r="BG291" s="230">
        <f>IF(N291="zákl. přenesená",J291,0)</f>
        <v>0</v>
      </c>
      <c r="BH291" s="230">
        <f>IF(N291="sníž. přenesená",J291,0)</f>
        <v>0</v>
      </c>
      <c r="BI291" s="230">
        <f>IF(N291="nulová",J291,0)</f>
        <v>0</v>
      </c>
      <c r="BJ291" s="17" t="s">
        <v>145</v>
      </c>
      <c r="BK291" s="230">
        <f>ROUND(I291*H291,2)</f>
        <v>0</v>
      </c>
      <c r="BL291" s="17" t="s">
        <v>226</v>
      </c>
      <c r="BM291" s="229" t="s">
        <v>773</v>
      </c>
    </row>
    <row r="292" s="14" customFormat="1">
      <c r="A292" s="14"/>
      <c r="B292" s="242"/>
      <c r="C292" s="243"/>
      <c r="D292" s="233" t="s">
        <v>147</v>
      </c>
      <c r="E292" s="243"/>
      <c r="F292" s="245" t="s">
        <v>644</v>
      </c>
      <c r="G292" s="243"/>
      <c r="H292" s="246">
        <v>10.199999999999999</v>
      </c>
      <c r="I292" s="247"/>
      <c r="J292" s="243"/>
      <c r="K292" s="243"/>
      <c r="L292" s="248"/>
      <c r="M292" s="249"/>
      <c r="N292" s="250"/>
      <c r="O292" s="250"/>
      <c r="P292" s="250"/>
      <c r="Q292" s="250"/>
      <c r="R292" s="250"/>
      <c r="S292" s="250"/>
      <c r="T292" s="251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2" t="s">
        <v>147</v>
      </c>
      <c r="AU292" s="252" t="s">
        <v>145</v>
      </c>
      <c r="AV292" s="14" t="s">
        <v>145</v>
      </c>
      <c r="AW292" s="14" t="s">
        <v>4</v>
      </c>
      <c r="AX292" s="14" t="s">
        <v>83</v>
      </c>
      <c r="AY292" s="252" t="s">
        <v>136</v>
      </c>
    </row>
    <row r="293" s="2" customFormat="1" ht="33" customHeight="1">
      <c r="A293" s="38"/>
      <c r="B293" s="39"/>
      <c r="C293" s="218" t="s">
        <v>645</v>
      </c>
      <c r="D293" s="218" t="s">
        <v>139</v>
      </c>
      <c r="E293" s="219" t="s">
        <v>646</v>
      </c>
      <c r="F293" s="220" t="s">
        <v>647</v>
      </c>
      <c r="G293" s="221" t="s">
        <v>197</v>
      </c>
      <c r="H293" s="222">
        <v>1.2889999999999999</v>
      </c>
      <c r="I293" s="223"/>
      <c r="J293" s="224">
        <f>ROUND(I293*H293,2)</f>
        <v>0</v>
      </c>
      <c r="K293" s="220" t="s">
        <v>143</v>
      </c>
      <c r="L293" s="44"/>
      <c r="M293" s="225" t="s">
        <v>1</v>
      </c>
      <c r="N293" s="226" t="s">
        <v>41</v>
      </c>
      <c r="O293" s="91"/>
      <c r="P293" s="227">
        <f>O293*H293</f>
        <v>0</v>
      </c>
      <c r="Q293" s="227">
        <v>0</v>
      </c>
      <c r="R293" s="227">
        <f>Q293*H293</f>
        <v>0</v>
      </c>
      <c r="S293" s="227">
        <v>0</v>
      </c>
      <c r="T293" s="228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9" t="s">
        <v>226</v>
      </c>
      <c r="AT293" s="229" t="s">
        <v>139</v>
      </c>
      <c r="AU293" s="229" t="s">
        <v>145</v>
      </c>
      <c r="AY293" s="17" t="s">
        <v>136</v>
      </c>
      <c r="BE293" s="230">
        <f>IF(N293="základní",J293,0)</f>
        <v>0</v>
      </c>
      <c r="BF293" s="230">
        <f>IF(N293="snížená",J293,0)</f>
        <v>0</v>
      </c>
      <c r="BG293" s="230">
        <f>IF(N293="zákl. přenesená",J293,0)</f>
        <v>0</v>
      </c>
      <c r="BH293" s="230">
        <f>IF(N293="sníž. přenesená",J293,0)</f>
        <v>0</v>
      </c>
      <c r="BI293" s="230">
        <f>IF(N293="nulová",J293,0)</f>
        <v>0</v>
      </c>
      <c r="BJ293" s="17" t="s">
        <v>145</v>
      </c>
      <c r="BK293" s="230">
        <f>ROUND(I293*H293,2)</f>
        <v>0</v>
      </c>
      <c r="BL293" s="17" t="s">
        <v>226</v>
      </c>
      <c r="BM293" s="229" t="s">
        <v>774</v>
      </c>
    </row>
    <row r="294" s="2" customFormat="1" ht="24.15" customHeight="1">
      <c r="A294" s="38"/>
      <c r="B294" s="39"/>
      <c r="C294" s="218" t="s">
        <v>649</v>
      </c>
      <c r="D294" s="218" t="s">
        <v>139</v>
      </c>
      <c r="E294" s="219" t="s">
        <v>650</v>
      </c>
      <c r="F294" s="220" t="s">
        <v>651</v>
      </c>
      <c r="G294" s="221" t="s">
        <v>197</v>
      </c>
      <c r="H294" s="222">
        <v>1.2889999999999999</v>
      </c>
      <c r="I294" s="223"/>
      <c r="J294" s="224">
        <f>ROUND(I294*H294,2)</f>
        <v>0</v>
      </c>
      <c r="K294" s="220" t="s">
        <v>143</v>
      </c>
      <c r="L294" s="44"/>
      <c r="M294" s="225" t="s">
        <v>1</v>
      </c>
      <c r="N294" s="226" t="s">
        <v>41</v>
      </c>
      <c r="O294" s="91"/>
      <c r="P294" s="227">
        <f>O294*H294</f>
        <v>0</v>
      </c>
      <c r="Q294" s="227">
        <v>0</v>
      </c>
      <c r="R294" s="227">
        <f>Q294*H294</f>
        <v>0</v>
      </c>
      <c r="S294" s="227">
        <v>0</v>
      </c>
      <c r="T294" s="228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9" t="s">
        <v>226</v>
      </c>
      <c r="AT294" s="229" t="s">
        <v>139</v>
      </c>
      <c r="AU294" s="229" t="s">
        <v>145</v>
      </c>
      <c r="AY294" s="17" t="s">
        <v>136</v>
      </c>
      <c r="BE294" s="230">
        <f>IF(N294="základní",J294,0)</f>
        <v>0</v>
      </c>
      <c r="BF294" s="230">
        <f>IF(N294="snížená",J294,0)</f>
        <v>0</v>
      </c>
      <c r="BG294" s="230">
        <f>IF(N294="zákl. přenesená",J294,0)</f>
        <v>0</v>
      </c>
      <c r="BH294" s="230">
        <f>IF(N294="sníž. přenesená",J294,0)</f>
        <v>0</v>
      </c>
      <c r="BI294" s="230">
        <f>IF(N294="nulová",J294,0)</f>
        <v>0</v>
      </c>
      <c r="BJ294" s="17" t="s">
        <v>145</v>
      </c>
      <c r="BK294" s="230">
        <f>ROUND(I294*H294,2)</f>
        <v>0</v>
      </c>
      <c r="BL294" s="17" t="s">
        <v>226</v>
      </c>
      <c r="BM294" s="229" t="s">
        <v>775</v>
      </c>
    </row>
    <row r="295" s="12" customFormat="1" ht="22.8" customHeight="1">
      <c r="A295" s="12"/>
      <c r="B295" s="202"/>
      <c r="C295" s="203"/>
      <c r="D295" s="204" t="s">
        <v>74</v>
      </c>
      <c r="E295" s="216" t="s">
        <v>653</v>
      </c>
      <c r="F295" s="216" t="s">
        <v>654</v>
      </c>
      <c r="G295" s="203"/>
      <c r="H295" s="203"/>
      <c r="I295" s="206"/>
      <c r="J295" s="217">
        <f>BK295</f>
        <v>0</v>
      </c>
      <c r="K295" s="203"/>
      <c r="L295" s="208"/>
      <c r="M295" s="209"/>
      <c r="N295" s="210"/>
      <c r="O295" s="210"/>
      <c r="P295" s="211">
        <f>SUM(P296:P319)</f>
        <v>0</v>
      </c>
      <c r="Q295" s="210"/>
      <c r="R295" s="211">
        <f>SUM(R296:R319)</f>
        <v>0.049422100000000004</v>
      </c>
      <c r="S295" s="210"/>
      <c r="T295" s="212">
        <f>SUM(T296:T319)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13" t="s">
        <v>145</v>
      </c>
      <c r="AT295" s="214" t="s">
        <v>74</v>
      </c>
      <c r="AU295" s="214" t="s">
        <v>83</v>
      </c>
      <c r="AY295" s="213" t="s">
        <v>136</v>
      </c>
      <c r="BK295" s="215">
        <f>SUM(BK296:BK319)</f>
        <v>0</v>
      </c>
    </row>
    <row r="296" s="2" customFormat="1" ht="24.15" customHeight="1">
      <c r="A296" s="38"/>
      <c r="B296" s="39"/>
      <c r="C296" s="218" t="s">
        <v>655</v>
      </c>
      <c r="D296" s="218" t="s">
        <v>139</v>
      </c>
      <c r="E296" s="219" t="s">
        <v>656</v>
      </c>
      <c r="F296" s="220" t="s">
        <v>657</v>
      </c>
      <c r="G296" s="221" t="s">
        <v>142</v>
      </c>
      <c r="H296" s="222">
        <v>125.84</v>
      </c>
      <c r="I296" s="223"/>
      <c r="J296" s="224">
        <f>ROUND(I296*H296,2)</f>
        <v>0</v>
      </c>
      <c r="K296" s="220" t="s">
        <v>143</v>
      </c>
      <c r="L296" s="44"/>
      <c r="M296" s="225" t="s">
        <v>1</v>
      </c>
      <c r="N296" s="226" t="s">
        <v>41</v>
      </c>
      <c r="O296" s="91"/>
      <c r="P296" s="227">
        <f>O296*H296</f>
        <v>0</v>
      </c>
      <c r="Q296" s="227">
        <v>0</v>
      </c>
      <c r="R296" s="227">
        <f>Q296*H296</f>
        <v>0</v>
      </c>
      <c r="S296" s="227">
        <v>0</v>
      </c>
      <c r="T296" s="228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9" t="s">
        <v>226</v>
      </c>
      <c r="AT296" s="229" t="s">
        <v>139</v>
      </c>
      <c r="AU296" s="229" t="s">
        <v>145</v>
      </c>
      <c r="AY296" s="17" t="s">
        <v>136</v>
      </c>
      <c r="BE296" s="230">
        <f>IF(N296="základní",J296,0)</f>
        <v>0</v>
      </c>
      <c r="BF296" s="230">
        <f>IF(N296="snížená",J296,0)</f>
        <v>0</v>
      </c>
      <c r="BG296" s="230">
        <f>IF(N296="zákl. přenesená",J296,0)</f>
        <v>0</v>
      </c>
      <c r="BH296" s="230">
        <f>IF(N296="sníž. přenesená",J296,0)</f>
        <v>0</v>
      </c>
      <c r="BI296" s="230">
        <f>IF(N296="nulová",J296,0)</f>
        <v>0</v>
      </c>
      <c r="BJ296" s="17" t="s">
        <v>145</v>
      </c>
      <c r="BK296" s="230">
        <f>ROUND(I296*H296,2)</f>
        <v>0</v>
      </c>
      <c r="BL296" s="17" t="s">
        <v>226</v>
      </c>
      <c r="BM296" s="229" t="s">
        <v>776</v>
      </c>
    </row>
    <row r="297" s="13" customFormat="1">
      <c r="A297" s="13"/>
      <c r="B297" s="231"/>
      <c r="C297" s="232"/>
      <c r="D297" s="233" t="s">
        <v>147</v>
      </c>
      <c r="E297" s="234" t="s">
        <v>1</v>
      </c>
      <c r="F297" s="235" t="s">
        <v>659</v>
      </c>
      <c r="G297" s="232"/>
      <c r="H297" s="234" t="s">
        <v>1</v>
      </c>
      <c r="I297" s="236"/>
      <c r="J297" s="232"/>
      <c r="K297" s="232"/>
      <c r="L297" s="237"/>
      <c r="M297" s="238"/>
      <c r="N297" s="239"/>
      <c r="O297" s="239"/>
      <c r="P297" s="239"/>
      <c r="Q297" s="239"/>
      <c r="R297" s="239"/>
      <c r="S297" s="239"/>
      <c r="T297" s="240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1" t="s">
        <v>147</v>
      </c>
      <c r="AU297" s="241" t="s">
        <v>145</v>
      </c>
      <c r="AV297" s="13" t="s">
        <v>83</v>
      </c>
      <c r="AW297" s="13" t="s">
        <v>32</v>
      </c>
      <c r="AX297" s="13" t="s">
        <v>75</v>
      </c>
      <c r="AY297" s="241" t="s">
        <v>136</v>
      </c>
    </row>
    <row r="298" s="14" customFormat="1">
      <c r="A298" s="14"/>
      <c r="B298" s="242"/>
      <c r="C298" s="243"/>
      <c r="D298" s="233" t="s">
        <v>147</v>
      </c>
      <c r="E298" s="244" t="s">
        <v>1</v>
      </c>
      <c r="F298" s="245" t="s">
        <v>660</v>
      </c>
      <c r="G298" s="243"/>
      <c r="H298" s="246">
        <v>125.84</v>
      </c>
      <c r="I298" s="247"/>
      <c r="J298" s="243"/>
      <c r="K298" s="243"/>
      <c r="L298" s="248"/>
      <c r="M298" s="249"/>
      <c r="N298" s="250"/>
      <c r="O298" s="250"/>
      <c r="P298" s="250"/>
      <c r="Q298" s="250"/>
      <c r="R298" s="250"/>
      <c r="S298" s="250"/>
      <c r="T298" s="251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2" t="s">
        <v>147</v>
      </c>
      <c r="AU298" s="252" t="s">
        <v>145</v>
      </c>
      <c r="AV298" s="14" t="s">
        <v>145</v>
      </c>
      <c r="AW298" s="14" t="s">
        <v>32</v>
      </c>
      <c r="AX298" s="14" t="s">
        <v>83</v>
      </c>
      <c r="AY298" s="252" t="s">
        <v>136</v>
      </c>
    </row>
    <row r="299" s="2" customFormat="1" ht="24.15" customHeight="1">
      <c r="A299" s="38"/>
      <c r="B299" s="39"/>
      <c r="C299" s="218" t="s">
        <v>661</v>
      </c>
      <c r="D299" s="218" t="s">
        <v>139</v>
      </c>
      <c r="E299" s="219" t="s">
        <v>662</v>
      </c>
      <c r="F299" s="220" t="s">
        <v>663</v>
      </c>
      <c r="G299" s="221" t="s">
        <v>142</v>
      </c>
      <c r="H299" s="222">
        <v>125.84</v>
      </c>
      <c r="I299" s="223"/>
      <c r="J299" s="224">
        <f>ROUND(I299*H299,2)</f>
        <v>0</v>
      </c>
      <c r="K299" s="220" t="s">
        <v>143</v>
      </c>
      <c r="L299" s="44"/>
      <c r="M299" s="225" t="s">
        <v>1</v>
      </c>
      <c r="N299" s="226" t="s">
        <v>41</v>
      </c>
      <c r="O299" s="91"/>
      <c r="P299" s="227">
        <f>O299*H299</f>
        <v>0</v>
      </c>
      <c r="Q299" s="227">
        <v>0.00017000000000000001</v>
      </c>
      <c r="R299" s="227">
        <f>Q299*H299</f>
        <v>0.021392800000000003</v>
      </c>
      <c r="S299" s="227">
        <v>0</v>
      </c>
      <c r="T299" s="228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9" t="s">
        <v>226</v>
      </c>
      <c r="AT299" s="229" t="s">
        <v>139</v>
      </c>
      <c r="AU299" s="229" t="s">
        <v>145</v>
      </c>
      <c r="AY299" s="17" t="s">
        <v>136</v>
      </c>
      <c r="BE299" s="230">
        <f>IF(N299="základní",J299,0)</f>
        <v>0</v>
      </c>
      <c r="BF299" s="230">
        <f>IF(N299="snížená",J299,0)</f>
        <v>0</v>
      </c>
      <c r="BG299" s="230">
        <f>IF(N299="zákl. přenesená",J299,0)</f>
        <v>0</v>
      </c>
      <c r="BH299" s="230">
        <f>IF(N299="sníž. přenesená",J299,0)</f>
        <v>0</v>
      </c>
      <c r="BI299" s="230">
        <f>IF(N299="nulová",J299,0)</f>
        <v>0</v>
      </c>
      <c r="BJ299" s="17" t="s">
        <v>145</v>
      </c>
      <c r="BK299" s="230">
        <f>ROUND(I299*H299,2)</f>
        <v>0</v>
      </c>
      <c r="BL299" s="17" t="s">
        <v>226</v>
      </c>
      <c r="BM299" s="229" t="s">
        <v>777</v>
      </c>
    </row>
    <row r="300" s="13" customFormat="1">
      <c r="A300" s="13"/>
      <c r="B300" s="231"/>
      <c r="C300" s="232"/>
      <c r="D300" s="233" t="s">
        <v>147</v>
      </c>
      <c r="E300" s="234" t="s">
        <v>1</v>
      </c>
      <c r="F300" s="235" t="s">
        <v>659</v>
      </c>
      <c r="G300" s="232"/>
      <c r="H300" s="234" t="s">
        <v>1</v>
      </c>
      <c r="I300" s="236"/>
      <c r="J300" s="232"/>
      <c r="K300" s="232"/>
      <c r="L300" s="237"/>
      <c r="M300" s="238"/>
      <c r="N300" s="239"/>
      <c r="O300" s="239"/>
      <c r="P300" s="239"/>
      <c r="Q300" s="239"/>
      <c r="R300" s="239"/>
      <c r="S300" s="239"/>
      <c r="T300" s="240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1" t="s">
        <v>147</v>
      </c>
      <c r="AU300" s="241" t="s">
        <v>145</v>
      </c>
      <c r="AV300" s="13" t="s">
        <v>83</v>
      </c>
      <c r="AW300" s="13" t="s">
        <v>32</v>
      </c>
      <c r="AX300" s="13" t="s">
        <v>75</v>
      </c>
      <c r="AY300" s="241" t="s">
        <v>136</v>
      </c>
    </row>
    <row r="301" s="14" customFormat="1">
      <c r="A301" s="14"/>
      <c r="B301" s="242"/>
      <c r="C301" s="243"/>
      <c r="D301" s="233" t="s">
        <v>147</v>
      </c>
      <c r="E301" s="244" t="s">
        <v>1</v>
      </c>
      <c r="F301" s="245" t="s">
        <v>660</v>
      </c>
      <c r="G301" s="243"/>
      <c r="H301" s="246">
        <v>125.84</v>
      </c>
      <c r="I301" s="247"/>
      <c r="J301" s="243"/>
      <c r="K301" s="243"/>
      <c r="L301" s="248"/>
      <c r="M301" s="249"/>
      <c r="N301" s="250"/>
      <c r="O301" s="250"/>
      <c r="P301" s="250"/>
      <c r="Q301" s="250"/>
      <c r="R301" s="250"/>
      <c r="S301" s="250"/>
      <c r="T301" s="251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2" t="s">
        <v>147</v>
      </c>
      <c r="AU301" s="252" t="s">
        <v>145</v>
      </c>
      <c r="AV301" s="14" t="s">
        <v>145</v>
      </c>
      <c r="AW301" s="14" t="s">
        <v>32</v>
      </c>
      <c r="AX301" s="14" t="s">
        <v>83</v>
      </c>
      <c r="AY301" s="252" t="s">
        <v>136</v>
      </c>
    </row>
    <row r="302" s="2" customFormat="1" ht="24.15" customHeight="1">
      <c r="A302" s="38"/>
      <c r="B302" s="39"/>
      <c r="C302" s="218" t="s">
        <v>665</v>
      </c>
      <c r="D302" s="218" t="s">
        <v>139</v>
      </c>
      <c r="E302" s="219" t="s">
        <v>666</v>
      </c>
      <c r="F302" s="220" t="s">
        <v>667</v>
      </c>
      <c r="G302" s="221" t="s">
        <v>142</v>
      </c>
      <c r="H302" s="222">
        <v>125.84</v>
      </c>
      <c r="I302" s="223"/>
      <c r="J302" s="224">
        <f>ROUND(I302*H302,2)</f>
        <v>0</v>
      </c>
      <c r="K302" s="220" t="s">
        <v>143</v>
      </c>
      <c r="L302" s="44"/>
      <c r="M302" s="225" t="s">
        <v>1</v>
      </c>
      <c r="N302" s="226" t="s">
        <v>41</v>
      </c>
      <c r="O302" s="91"/>
      <c r="P302" s="227">
        <f>O302*H302</f>
        <v>0</v>
      </c>
      <c r="Q302" s="227">
        <v>0.00012</v>
      </c>
      <c r="R302" s="227">
        <f>Q302*H302</f>
        <v>0.015100800000000001</v>
      </c>
      <c r="S302" s="227">
        <v>0</v>
      </c>
      <c r="T302" s="228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9" t="s">
        <v>226</v>
      </c>
      <c r="AT302" s="229" t="s">
        <v>139</v>
      </c>
      <c r="AU302" s="229" t="s">
        <v>145</v>
      </c>
      <c r="AY302" s="17" t="s">
        <v>136</v>
      </c>
      <c r="BE302" s="230">
        <f>IF(N302="základní",J302,0)</f>
        <v>0</v>
      </c>
      <c r="BF302" s="230">
        <f>IF(N302="snížená",J302,0)</f>
        <v>0</v>
      </c>
      <c r="BG302" s="230">
        <f>IF(N302="zákl. přenesená",J302,0)</f>
        <v>0</v>
      </c>
      <c r="BH302" s="230">
        <f>IF(N302="sníž. přenesená",J302,0)</f>
        <v>0</v>
      </c>
      <c r="BI302" s="230">
        <f>IF(N302="nulová",J302,0)</f>
        <v>0</v>
      </c>
      <c r="BJ302" s="17" t="s">
        <v>145</v>
      </c>
      <c r="BK302" s="230">
        <f>ROUND(I302*H302,2)</f>
        <v>0</v>
      </c>
      <c r="BL302" s="17" t="s">
        <v>226</v>
      </c>
      <c r="BM302" s="229" t="s">
        <v>778</v>
      </c>
    </row>
    <row r="303" s="13" customFormat="1">
      <c r="A303" s="13"/>
      <c r="B303" s="231"/>
      <c r="C303" s="232"/>
      <c r="D303" s="233" t="s">
        <v>147</v>
      </c>
      <c r="E303" s="234" t="s">
        <v>1</v>
      </c>
      <c r="F303" s="235" t="s">
        <v>659</v>
      </c>
      <c r="G303" s="232"/>
      <c r="H303" s="234" t="s">
        <v>1</v>
      </c>
      <c r="I303" s="236"/>
      <c r="J303" s="232"/>
      <c r="K303" s="232"/>
      <c r="L303" s="237"/>
      <c r="M303" s="238"/>
      <c r="N303" s="239"/>
      <c r="O303" s="239"/>
      <c r="P303" s="239"/>
      <c r="Q303" s="239"/>
      <c r="R303" s="239"/>
      <c r="S303" s="239"/>
      <c r="T303" s="240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1" t="s">
        <v>147</v>
      </c>
      <c r="AU303" s="241" t="s">
        <v>145</v>
      </c>
      <c r="AV303" s="13" t="s">
        <v>83</v>
      </c>
      <c r="AW303" s="13" t="s">
        <v>32</v>
      </c>
      <c r="AX303" s="13" t="s">
        <v>75</v>
      </c>
      <c r="AY303" s="241" t="s">
        <v>136</v>
      </c>
    </row>
    <row r="304" s="14" customFormat="1">
      <c r="A304" s="14"/>
      <c r="B304" s="242"/>
      <c r="C304" s="243"/>
      <c r="D304" s="233" t="s">
        <v>147</v>
      </c>
      <c r="E304" s="244" t="s">
        <v>1</v>
      </c>
      <c r="F304" s="245" t="s">
        <v>660</v>
      </c>
      <c r="G304" s="243"/>
      <c r="H304" s="246">
        <v>125.84</v>
      </c>
      <c r="I304" s="247"/>
      <c r="J304" s="243"/>
      <c r="K304" s="243"/>
      <c r="L304" s="248"/>
      <c r="M304" s="249"/>
      <c r="N304" s="250"/>
      <c r="O304" s="250"/>
      <c r="P304" s="250"/>
      <c r="Q304" s="250"/>
      <c r="R304" s="250"/>
      <c r="S304" s="250"/>
      <c r="T304" s="251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2" t="s">
        <v>147</v>
      </c>
      <c r="AU304" s="252" t="s">
        <v>145</v>
      </c>
      <c r="AV304" s="14" t="s">
        <v>145</v>
      </c>
      <c r="AW304" s="14" t="s">
        <v>32</v>
      </c>
      <c r="AX304" s="14" t="s">
        <v>83</v>
      </c>
      <c r="AY304" s="252" t="s">
        <v>136</v>
      </c>
    </row>
    <row r="305" s="2" customFormat="1" ht="24.15" customHeight="1">
      <c r="A305" s="38"/>
      <c r="B305" s="39"/>
      <c r="C305" s="218" t="s">
        <v>669</v>
      </c>
      <c r="D305" s="218" t="s">
        <v>139</v>
      </c>
      <c r="E305" s="219" t="s">
        <v>670</v>
      </c>
      <c r="F305" s="220" t="s">
        <v>671</v>
      </c>
      <c r="G305" s="221" t="s">
        <v>142</v>
      </c>
      <c r="H305" s="222">
        <v>25.856999999999999</v>
      </c>
      <c r="I305" s="223"/>
      <c r="J305" s="224">
        <f>ROUND(I305*H305,2)</f>
        <v>0</v>
      </c>
      <c r="K305" s="220" t="s">
        <v>143</v>
      </c>
      <c r="L305" s="44"/>
      <c r="M305" s="225" t="s">
        <v>1</v>
      </c>
      <c r="N305" s="226" t="s">
        <v>41</v>
      </c>
      <c r="O305" s="91"/>
      <c r="P305" s="227">
        <f>O305*H305</f>
        <v>0</v>
      </c>
      <c r="Q305" s="227">
        <v>8.0000000000000007E-05</v>
      </c>
      <c r="R305" s="227">
        <f>Q305*H305</f>
        <v>0.0020685600000000001</v>
      </c>
      <c r="S305" s="227">
        <v>0</v>
      </c>
      <c r="T305" s="228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9" t="s">
        <v>226</v>
      </c>
      <c r="AT305" s="229" t="s">
        <v>139</v>
      </c>
      <c r="AU305" s="229" t="s">
        <v>145</v>
      </c>
      <c r="AY305" s="17" t="s">
        <v>136</v>
      </c>
      <c r="BE305" s="230">
        <f>IF(N305="základní",J305,0)</f>
        <v>0</v>
      </c>
      <c r="BF305" s="230">
        <f>IF(N305="snížená",J305,0)</f>
        <v>0</v>
      </c>
      <c r="BG305" s="230">
        <f>IF(N305="zákl. přenesená",J305,0)</f>
        <v>0</v>
      </c>
      <c r="BH305" s="230">
        <f>IF(N305="sníž. přenesená",J305,0)</f>
        <v>0</v>
      </c>
      <c r="BI305" s="230">
        <f>IF(N305="nulová",J305,0)</f>
        <v>0</v>
      </c>
      <c r="BJ305" s="17" t="s">
        <v>145</v>
      </c>
      <c r="BK305" s="230">
        <f>ROUND(I305*H305,2)</f>
        <v>0</v>
      </c>
      <c r="BL305" s="17" t="s">
        <v>226</v>
      </c>
      <c r="BM305" s="229" t="s">
        <v>779</v>
      </c>
    </row>
    <row r="306" s="13" customFormat="1">
      <c r="A306" s="13"/>
      <c r="B306" s="231"/>
      <c r="C306" s="232"/>
      <c r="D306" s="233" t="s">
        <v>147</v>
      </c>
      <c r="E306" s="234" t="s">
        <v>1</v>
      </c>
      <c r="F306" s="235" t="s">
        <v>673</v>
      </c>
      <c r="G306" s="232"/>
      <c r="H306" s="234" t="s">
        <v>1</v>
      </c>
      <c r="I306" s="236"/>
      <c r="J306" s="232"/>
      <c r="K306" s="232"/>
      <c r="L306" s="237"/>
      <c r="M306" s="238"/>
      <c r="N306" s="239"/>
      <c r="O306" s="239"/>
      <c r="P306" s="239"/>
      <c r="Q306" s="239"/>
      <c r="R306" s="239"/>
      <c r="S306" s="239"/>
      <c r="T306" s="240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1" t="s">
        <v>147</v>
      </c>
      <c r="AU306" s="241" t="s">
        <v>145</v>
      </c>
      <c r="AV306" s="13" t="s">
        <v>83</v>
      </c>
      <c r="AW306" s="13" t="s">
        <v>32</v>
      </c>
      <c r="AX306" s="13" t="s">
        <v>75</v>
      </c>
      <c r="AY306" s="241" t="s">
        <v>136</v>
      </c>
    </row>
    <row r="307" s="14" customFormat="1">
      <c r="A307" s="14"/>
      <c r="B307" s="242"/>
      <c r="C307" s="243"/>
      <c r="D307" s="233" t="s">
        <v>147</v>
      </c>
      <c r="E307" s="244" t="s">
        <v>1</v>
      </c>
      <c r="F307" s="245" t="s">
        <v>674</v>
      </c>
      <c r="G307" s="243"/>
      <c r="H307" s="246">
        <v>25.856999999999999</v>
      </c>
      <c r="I307" s="247"/>
      <c r="J307" s="243"/>
      <c r="K307" s="243"/>
      <c r="L307" s="248"/>
      <c r="M307" s="249"/>
      <c r="N307" s="250"/>
      <c r="O307" s="250"/>
      <c r="P307" s="250"/>
      <c r="Q307" s="250"/>
      <c r="R307" s="250"/>
      <c r="S307" s="250"/>
      <c r="T307" s="251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2" t="s">
        <v>147</v>
      </c>
      <c r="AU307" s="252" t="s">
        <v>145</v>
      </c>
      <c r="AV307" s="14" t="s">
        <v>145</v>
      </c>
      <c r="AW307" s="14" t="s">
        <v>32</v>
      </c>
      <c r="AX307" s="14" t="s">
        <v>83</v>
      </c>
      <c r="AY307" s="252" t="s">
        <v>136</v>
      </c>
    </row>
    <row r="308" s="2" customFormat="1" ht="16.5" customHeight="1">
      <c r="A308" s="38"/>
      <c r="B308" s="39"/>
      <c r="C308" s="218" t="s">
        <v>675</v>
      </c>
      <c r="D308" s="218" t="s">
        <v>139</v>
      </c>
      <c r="E308" s="219" t="s">
        <v>676</v>
      </c>
      <c r="F308" s="220" t="s">
        <v>677</v>
      </c>
      <c r="G308" s="221" t="s">
        <v>142</v>
      </c>
      <c r="H308" s="222">
        <v>25.856999999999999</v>
      </c>
      <c r="I308" s="223"/>
      <c r="J308" s="224">
        <f>ROUND(I308*H308,2)</f>
        <v>0</v>
      </c>
      <c r="K308" s="220" t="s">
        <v>143</v>
      </c>
      <c r="L308" s="44"/>
      <c r="M308" s="225" t="s">
        <v>1</v>
      </c>
      <c r="N308" s="226" t="s">
        <v>41</v>
      </c>
      <c r="O308" s="91"/>
      <c r="P308" s="227">
        <f>O308*H308</f>
        <v>0</v>
      </c>
      <c r="Q308" s="227">
        <v>0</v>
      </c>
      <c r="R308" s="227">
        <f>Q308*H308</f>
        <v>0</v>
      </c>
      <c r="S308" s="227">
        <v>0</v>
      </c>
      <c r="T308" s="228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9" t="s">
        <v>226</v>
      </c>
      <c r="AT308" s="229" t="s">
        <v>139</v>
      </c>
      <c r="AU308" s="229" t="s">
        <v>145</v>
      </c>
      <c r="AY308" s="17" t="s">
        <v>136</v>
      </c>
      <c r="BE308" s="230">
        <f>IF(N308="základní",J308,0)</f>
        <v>0</v>
      </c>
      <c r="BF308" s="230">
        <f>IF(N308="snížená",J308,0)</f>
        <v>0</v>
      </c>
      <c r="BG308" s="230">
        <f>IF(N308="zákl. přenesená",J308,0)</f>
        <v>0</v>
      </c>
      <c r="BH308" s="230">
        <f>IF(N308="sníž. přenesená",J308,0)</f>
        <v>0</v>
      </c>
      <c r="BI308" s="230">
        <f>IF(N308="nulová",J308,0)</f>
        <v>0</v>
      </c>
      <c r="BJ308" s="17" t="s">
        <v>145</v>
      </c>
      <c r="BK308" s="230">
        <f>ROUND(I308*H308,2)</f>
        <v>0</v>
      </c>
      <c r="BL308" s="17" t="s">
        <v>226</v>
      </c>
      <c r="BM308" s="229" t="s">
        <v>780</v>
      </c>
    </row>
    <row r="309" s="13" customFormat="1">
      <c r="A309" s="13"/>
      <c r="B309" s="231"/>
      <c r="C309" s="232"/>
      <c r="D309" s="233" t="s">
        <v>147</v>
      </c>
      <c r="E309" s="234" t="s">
        <v>1</v>
      </c>
      <c r="F309" s="235" t="s">
        <v>673</v>
      </c>
      <c r="G309" s="232"/>
      <c r="H309" s="234" t="s">
        <v>1</v>
      </c>
      <c r="I309" s="236"/>
      <c r="J309" s="232"/>
      <c r="K309" s="232"/>
      <c r="L309" s="237"/>
      <c r="M309" s="238"/>
      <c r="N309" s="239"/>
      <c r="O309" s="239"/>
      <c r="P309" s="239"/>
      <c r="Q309" s="239"/>
      <c r="R309" s="239"/>
      <c r="S309" s="239"/>
      <c r="T309" s="240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1" t="s">
        <v>147</v>
      </c>
      <c r="AU309" s="241" t="s">
        <v>145</v>
      </c>
      <c r="AV309" s="13" t="s">
        <v>83</v>
      </c>
      <c r="AW309" s="13" t="s">
        <v>32</v>
      </c>
      <c r="AX309" s="13" t="s">
        <v>75</v>
      </c>
      <c r="AY309" s="241" t="s">
        <v>136</v>
      </c>
    </row>
    <row r="310" s="14" customFormat="1">
      <c r="A310" s="14"/>
      <c r="B310" s="242"/>
      <c r="C310" s="243"/>
      <c r="D310" s="233" t="s">
        <v>147</v>
      </c>
      <c r="E310" s="244" t="s">
        <v>1</v>
      </c>
      <c r="F310" s="245" t="s">
        <v>674</v>
      </c>
      <c r="G310" s="243"/>
      <c r="H310" s="246">
        <v>25.856999999999999</v>
      </c>
      <c r="I310" s="247"/>
      <c r="J310" s="243"/>
      <c r="K310" s="243"/>
      <c r="L310" s="248"/>
      <c r="M310" s="249"/>
      <c r="N310" s="250"/>
      <c r="O310" s="250"/>
      <c r="P310" s="250"/>
      <c r="Q310" s="250"/>
      <c r="R310" s="250"/>
      <c r="S310" s="250"/>
      <c r="T310" s="251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2" t="s">
        <v>147</v>
      </c>
      <c r="AU310" s="252" t="s">
        <v>145</v>
      </c>
      <c r="AV310" s="14" t="s">
        <v>145</v>
      </c>
      <c r="AW310" s="14" t="s">
        <v>32</v>
      </c>
      <c r="AX310" s="14" t="s">
        <v>83</v>
      </c>
      <c r="AY310" s="252" t="s">
        <v>136</v>
      </c>
    </row>
    <row r="311" s="2" customFormat="1" ht="24.15" customHeight="1">
      <c r="A311" s="38"/>
      <c r="B311" s="39"/>
      <c r="C311" s="218" t="s">
        <v>679</v>
      </c>
      <c r="D311" s="218" t="s">
        <v>139</v>
      </c>
      <c r="E311" s="219" t="s">
        <v>680</v>
      </c>
      <c r="F311" s="220" t="s">
        <v>681</v>
      </c>
      <c r="G311" s="221" t="s">
        <v>142</v>
      </c>
      <c r="H311" s="222">
        <v>25.856999999999999</v>
      </c>
      <c r="I311" s="223"/>
      <c r="J311" s="224">
        <f>ROUND(I311*H311,2)</f>
        <v>0</v>
      </c>
      <c r="K311" s="220" t="s">
        <v>143</v>
      </c>
      <c r="L311" s="44"/>
      <c r="M311" s="225" t="s">
        <v>1</v>
      </c>
      <c r="N311" s="226" t="s">
        <v>41</v>
      </c>
      <c r="O311" s="91"/>
      <c r="P311" s="227">
        <f>O311*H311</f>
        <v>0</v>
      </c>
      <c r="Q311" s="227">
        <v>0.00013999999999999999</v>
      </c>
      <c r="R311" s="227">
        <f>Q311*H311</f>
        <v>0.0036199799999999996</v>
      </c>
      <c r="S311" s="227">
        <v>0</v>
      </c>
      <c r="T311" s="228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9" t="s">
        <v>226</v>
      </c>
      <c r="AT311" s="229" t="s">
        <v>139</v>
      </c>
      <c r="AU311" s="229" t="s">
        <v>145</v>
      </c>
      <c r="AY311" s="17" t="s">
        <v>136</v>
      </c>
      <c r="BE311" s="230">
        <f>IF(N311="základní",J311,0)</f>
        <v>0</v>
      </c>
      <c r="BF311" s="230">
        <f>IF(N311="snížená",J311,0)</f>
        <v>0</v>
      </c>
      <c r="BG311" s="230">
        <f>IF(N311="zákl. přenesená",J311,0)</f>
        <v>0</v>
      </c>
      <c r="BH311" s="230">
        <f>IF(N311="sníž. přenesená",J311,0)</f>
        <v>0</v>
      </c>
      <c r="BI311" s="230">
        <f>IF(N311="nulová",J311,0)</f>
        <v>0</v>
      </c>
      <c r="BJ311" s="17" t="s">
        <v>145</v>
      </c>
      <c r="BK311" s="230">
        <f>ROUND(I311*H311,2)</f>
        <v>0</v>
      </c>
      <c r="BL311" s="17" t="s">
        <v>226</v>
      </c>
      <c r="BM311" s="229" t="s">
        <v>781</v>
      </c>
    </row>
    <row r="312" s="13" customFormat="1">
      <c r="A312" s="13"/>
      <c r="B312" s="231"/>
      <c r="C312" s="232"/>
      <c r="D312" s="233" t="s">
        <v>147</v>
      </c>
      <c r="E312" s="234" t="s">
        <v>1</v>
      </c>
      <c r="F312" s="235" t="s">
        <v>673</v>
      </c>
      <c r="G312" s="232"/>
      <c r="H312" s="234" t="s">
        <v>1</v>
      </c>
      <c r="I312" s="236"/>
      <c r="J312" s="232"/>
      <c r="K312" s="232"/>
      <c r="L312" s="237"/>
      <c r="M312" s="238"/>
      <c r="N312" s="239"/>
      <c r="O312" s="239"/>
      <c r="P312" s="239"/>
      <c r="Q312" s="239"/>
      <c r="R312" s="239"/>
      <c r="S312" s="239"/>
      <c r="T312" s="240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1" t="s">
        <v>147</v>
      </c>
      <c r="AU312" s="241" t="s">
        <v>145</v>
      </c>
      <c r="AV312" s="13" t="s">
        <v>83</v>
      </c>
      <c r="AW312" s="13" t="s">
        <v>32</v>
      </c>
      <c r="AX312" s="13" t="s">
        <v>75</v>
      </c>
      <c r="AY312" s="241" t="s">
        <v>136</v>
      </c>
    </row>
    <row r="313" s="14" customFormat="1">
      <c r="A313" s="14"/>
      <c r="B313" s="242"/>
      <c r="C313" s="243"/>
      <c r="D313" s="233" t="s">
        <v>147</v>
      </c>
      <c r="E313" s="244" t="s">
        <v>1</v>
      </c>
      <c r="F313" s="245" t="s">
        <v>674</v>
      </c>
      <c r="G313" s="243"/>
      <c r="H313" s="246">
        <v>25.856999999999999</v>
      </c>
      <c r="I313" s="247"/>
      <c r="J313" s="243"/>
      <c r="K313" s="243"/>
      <c r="L313" s="248"/>
      <c r="M313" s="249"/>
      <c r="N313" s="250"/>
      <c r="O313" s="250"/>
      <c r="P313" s="250"/>
      <c r="Q313" s="250"/>
      <c r="R313" s="250"/>
      <c r="S313" s="250"/>
      <c r="T313" s="251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2" t="s">
        <v>147</v>
      </c>
      <c r="AU313" s="252" t="s">
        <v>145</v>
      </c>
      <c r="AV313" s="14" t="s">
        <v>145</v>
      </c>
      <c r="AW313" s="14" t="s">
        <v>32</v>
      </c>
      <c r="AX313" s="14" t="s">
        <v>83</v>
      </c>
      <c r="AY313" s="252" t="s">
        <v>136</v>
      </c>
    </row>
    <row r="314" s="2" customFormat="1" ht="24.15" customHeight="1">
      <c r="A314" s="38"/>
      <c r="B314" s="39"/>
      <c r="C314" s="218" t="s">
        <v>683</v>
      </c>
      <c r="D314" s="218" t="s">
        <v>139</v>
      </c>
      <c r="E314" s="219" t="s">
        <v>684</v>
      </c>
      <c r="F314" s="220" t="s">
        <v>685</v>
      </c>
      <c r="G314" s="221" t="s">
        <v>142</v>
      </c>
      <c r="H314" s="222">
        <v>25.856999999999999</v>
      </c>
      <c r="I314" s="223"/>
      <c r="J314" s="224">
        <f>ROUND(I314*H314,2)</f>
        <v>0</v>
      </c>
      <c r="K314" s="220" t="s">
        <v>143</v>
      </c>
      <c r="L314" s="44"/>
      <c r="M314" s="225" t="s">
        <v>1</v>
      </c>
      <c r="N314" s="226" t="s">
        <v>41</v>
      </c>
      <c r="O314" s="91"/>
      <c r="P314" s="227">
        <f>O314*H314</f>
        <v>0</v>
      </c>
      <c r="Q314" s="227">
        <v>0.00013999999999999999</v>
      </c>
      <c r="R314" s="227">
        <f>Q314*H314</f>
        <v>0.0036199799999999996</v>
      </c>
      <c r="S314" s="227">
        <v>0</v>
      </c>
      <c r="T314" s="228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29" t="s">
        <v>226</v>
      </c>
      <c r="AT314" s="229" t="s">
        <v>139</v>
      </c>
      <c r="AU314" s="229" t="s">
        <v>145</v>
      </c>
      <c r="AY314" s="17" t="s">
        <v>136</v>
      </c>
      <c r="BE314" s="230">
        <f>IF(N314="základní",J314,0)</f>
        <v>0</v>
      </c>
      <c r="BF314" s="230">
        <f>IF(N314="snížená",J314,0)</f>
        <v>0</v>
      </c>
      <c r="BG314" s="230">
        <f>IF(N314="zákl. přenesená",J314,0)</f>
        <v>0</v>
      </c>
      <c r="BH314" s="230">
        <f>IF(N314="sníž. přenesená",J314,0)</f>
        <v>0</v>
      </c>
      <c r="BI314" s="230">
        <f>IF(N314="nulová",J314,0)</f>
        <v>0</v>
      </c>
      <c r="BJ314" s="17" t="s">
        <v>145</v>
      </c>
      <c r="BK314" s="230">
        <f>ROUND(I314*H314,2)</f>
        <v>0</v>
      </c>
      <c r="BL314" s="17" t="s">
        <v>226</v>
      </c>
      <c r="BM314" s="229" t="s">
        <v>782</v>
      </c>
    </row>
    <row r="315" s="13" customFormat="1">
      <c r="A315" s="13"/>
      <c r="B315" s="231"/>
      <c r="C315" s="232"/>
      <c r="D315" s="233" t="s">
        <v>147</v>
      </c>
      <c r="E315" s="234" t="s">
        <v>1</v>
      </c>
      <c r="F315" s="235" t="s">
        <v>673</v>
      </c>
      <c r="G315" s="232"/>
      <c r="H315" s="234" t="s">
        <v>1</v>
      </c>
      <c r="I315" s="236"/>
      <c r="J315" s="232"/>
      <c r="K315" s="232"/>
      <c r="L315" s="237"/>
      <c r="M315" s="238"/>
      <c r="N315" s="239"/>
      <c r="O315" s="239"/>
      <c r="P315" s="239"/>
      <c r="Q315" s="239"/>
      <c r="R315" s="239"/>
      <c r="S315" s="239"/>
      <c r="T315" s="240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1" t="s">
        <v>147</v>
      </c>
      <c r="AU315" s="241" t="s">
        <v>145</v>
      </c>
      <c r="AV315" s="13" t="s">
        <v>83</v>
      </c>
      <c r="AW315" s="13" t="s">
        <v>32</v>
      </c>
      <c r="AX315" s="13" t="s">
        <v>75</v>
      </c>
      <c r="AY315" s="241" t="s">
        <v>136</v>
      </c>
    </row>
    <row r="316" s="14" customFormat="1">
      <c r="A316" s="14"/>
      <c r="B316" s="242"/>
      <c r="C316" s="243"/>
      <c r="D316" s="233" t="s">
        <v>147</v>
      </c>
      <c r="E316" s="244" t="s">
        <v>1</v>
      </c>
      <c r="F316" s="245" t="s">
        <v>674</v>
      </c>
      <c r="G316" s="243"/>
      <c r="H316" s="246">
        <v>25.856999999999999</v>
      </c>
      <c r="I316" s="247"/>
      <c r="J316" s="243"/>
      <c r="K316" s="243"/>
      <c r="L316" s="248"/>
      <c r="M316" s="249"/>
      <c r="N316" s="250"/>
      <c r="O316" s="250"/>
      <c r="P316" s="250"/>
      <c r="Q316" s="250"/>
      <c r="R316" s="250"/>
      <c r="S316" s="250"/>
      <c r="T316" s="251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2" t="s">
        <v>147</v>
      </c>
      <c r="AU316" s="252" t="s">
        <v>145</v>
      </c>
      <c r="AV316" s="14" t="s">
        <v>145</v>
      </c>
      <c r="AW316" s="14" t="s">
        <v>32</v>
      </c>
      <c r="AX316" s="14" t="s">
        <v>83</v>
      </c>
      <c r="AY316" s="252" t="s">
        <v>136</v>
      </c>
    </row>
    <row r="317" s="2" customFormat="1" ht="24.15" customHeight="1">
      <c r="A317" s="38"/>
      <c r="B317" s="39"/>
      <c r="C317" s="218" t="s">
        <v>687</v>
      </c>
      <c r="D317" s="218" t="s">
        <v>139</v>
      </c>
      <c r="E317" s="219" t="s">
        <v>688</v>
      </c>
      <c r="F317" s="220" t="s">
        <v>689</v>
      </c>
      <c r="G317" s="221" t="s">
        <v>142</v>
      </c>
      <c r="H317" s="222">
        <v>25.856999999999999</v>
      </c>
      <c r="I317" s="223"/>
      <c r="J317" s="224">
        <f>ROUND(I317*H317,2)</f>
        <v>0</v>
      </c>
      <c r="K317" s="220" t="s">
        <v>143</v>
      </c>
      <c r="L317" s="44"/>
      <c r="M317" s="225" t="s">
        <v>1</v>
      </c>
      <c r="N317" s="226" t="s">
        <v>41</v>
      </c>
      <c r="O317" s="91"/>
      <c r="P317" s="227">
        <f>O317*H317</f>
        <v>0</v>
      </c>
      <c r="Q317" s="227">
        <v>0.00013999999999999999</v>
      </c>
      <c r="R317" s="227">
        <f>Q317*H317</f>
        <v>0.0036199799999999996</v>
      </c>
      <c r="S317" s="227">
        <v>0</v>
      </c>
      <c r="T317" s="228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9" t="s">
        <v>226</v>
      </c>
      <c r="AT317" s="229" t="s">
        <v>139</v>
      </c>
      <c r="AU317" s="229" t="s">
        <v>145</v>
      </c>
      <c r="AY317" s="17" t="s">
        <v>136</v>
      </c>
      <c r="BE317" s="230">
        <f>IF(N317="základní",J317,0)</f>
        <v>0</v>
      </c>
      <c r="BF317" s="230">
        <f>IF(N317="snížená",J317,0)</f>
        <v>0</v>
      </c>
      <c r="BG317" s="230">
        <f>IF(N317="zákl. přenesená",J317,0)</f>
        <v>0</v>
      </c>
      <c r="BH317" s="230">
        <f>IF(N317="sníž. přenesená",J317,0)</f>
        <v>0</v>
      </c>
      <c r="BI317" s="230">
        <f>IF(N317="nulová",J317,0)</f>
        <v>0</v>
      </c>
      <c r="BJ317" s="17" t="s">
        <v>145</v>
      </c>
      <c r="BK317" s="230">
        <f>ROUND(I317*H317,2)</f>
        <v>0</v>
      </c>
      <c r="BL317" s="17" t="s">
        <v>226</v>
      </c>
      <c r="BM317" s="229" t="s">
        <v>783</v>
      </c>
    </row>
    <row r="318" s="13" customFormat="1">
      <c r="A318" s="13"/>
      <c r="B318" s="231"/>
      <c r="C318" s="232"/>
      <c r="D318" s="233" t="s">
        <v>147</v>
      </c>
      <c r="E318" s="234" t="s">
        <v>1</v>
      </c>
      <c r="F318" s="235" t="s">
        <v>673</v>
      </c>
      <c r="G318" s="232"/>
      <c r="H318" s="234" t="s">
        <v>1</v>
      </c>
      <c r="I318" s="236"/>
      <c r="J318" s="232"/>
      <c r="K318" s="232"/>
      <c r="L318" s="237"/>
      <c r="M318" s="238"/>
      <c r="N318" s="239"/>
      <c r="O318" s="239"/>
      <c r="P318" s="239"/>
      <c r="Q318" s="239"/>
      <c r="R318" s="239"/>
      <c r="S318" s="239"/>
      <c r="T318" s="240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1" t="s">
        <v>147</v>
      </c>
      <c r="AU318" s="241" t="s">
        <v>145</v>
      </c>
      <c r="AV318" s="13" t="s">
        <v>83</v>
      </c>
      <c r="AW318" s="13" t="s">
        <v>32</v>
      </c>
      <c r="AX318" s="13" t="s">
        <v>75</v>
      </c>
      <c r="AY318" s="241" t="s">
        <v>136</v>
      </c>
    </row>
    <row r="319" s="14" customFormat="1">
      <c r="A319" s="14"/>
      <c r="B319" s="242"/>
      <c r="C319" s="243"/>
      <c r="D319" s="233" t="s">
        <v>147</v>
      </c>
      <c r="E319" s="244" t="s">
        <v>1</v>
      </c>
      <c r="F319" s="245" t="s">
        <v>674</v>
      </c>
      <c r="G319" s="243"/>
      <c r="H319" s="246">
        <v>25.856999999999999</v>
      </c>
      <c r="I319" s="247"/>
      <c r="J319" s="243"/>
      <c r="K319" s="243"/>
      <c r="L319" s="248"/>
      <c r="M319" s="249"/>
      <c r="N319" s="250"/>
      <c r="O319" s="250"/>
      <c r="P319" s="250"/>
      <c r="Q319" s="250"/>
      <c r="R319" s="250"/>
      <c r="S319" s="250"/>
      <c r="T319" s="251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2" t="s">
        <v>147</v>
      </c>
      <c r="AU319" s="252" t="s">
        <v>145</v>
      </c>
      <c r="AV319" s="14" t="s">
        <v>145</v>
      </c>
      <c r="AW319" s="14" t="s">
        <v>32</v>
      </c>
      <c r="AX319" s="14" t="s">
        <v>83</v>
      </c>
      <c r="AY319" s="252" t="s">
        <v>136</v>
      </c>
    </row>
    <row r="320" s="12" customFormat="1" ht="22.8" customHeight="1">
      <c r="A320" s="12"/>
      <c r="B320" s="202"/>
      <c r="C320" s="203"/>
      <c r="D320" s="204" t="s">
        <v>74</v>
      </c>
      <c r="E320" s="216" t="s">
        <v>330</v>
      </c>
      <c r="F320" s="216" t="s">
        <v>331</v>
      </c>
      <c r="G320" s="203"/>
      <c r="H320" s="203"/>
      <c r="I320" s="206"/>
      <c r="J320" s="217">
        <f>BK320</f>
        <v>0</v>
      </c>
      <c r="K320" s="203"/>
      <c r="L320" s="208"/>
      <c r="M320" s="209"/>
      <c r="N320" s="210"/>
      <c r="O320" s="210"/>
      <c r="P320" s="211">
        <f>SUM(P321:P360)</f>
        <v>0</v>
      </c>
      <c r="Q320" s="210"/>
      <c r="R320" s="211">
        <f>SUM(R321:R360)</f>
        <v>0.21895999999999999</v>
      </c>
      <c r="S320" s="210"/>
      <c r="T320" s="212">
        <f>SUM(T321:T360)</f>
        <v>0.071399999999999991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213" t="s">
        <v>145</v>
      </c>
      <c r="AT320" s="214" t="s">
        <v>74</v>
      </c>
      <c r="AU320" s="214" t="s">
        <v>83</v>
      </c>
      <c r="AY320" s="213" t="s">
        <v>136</v>
      </c>
      <c r="BK320" s="215">
        <f>SUM(BK321:BK360)</f>
        <v>0</v>
      </c>
    </row>
    <row r="321" s="2" customFormat="1" ht="24.15" customHeight="1">
      <c r="A321" s="38"/>
      <c r="B321" s="39"/>
      <c r="C321" s="218" t="s">
        <v>691</v>
      </c>
      <c r="D321" s="218" t="s">
        <v>139</v>
      </c>
      <c r="E321" s="219" t="s">
        <v>333</v>
      </c>
      <c r="F321" s="220" t="s">
        <v>334</v>
      </c>
      <c r="G321" s="221" t="s">
        <v>142</v>
      </c>
      <c r="H321" s="222">
        <v>476</v>
      </c>
      <c r="I321" s="223"/>
      <c r="J321" s="224">
        <f>ROUND(I321*H321,2)</f>
        <v>0</v>
      </c>
      <c r="K321" s="220" t="s">
        <v>143</v>
      </c>
      <c r="L321" s="44"/>
      <c r="M321" s="225" t="s">
        <v>1</v>
      </c>
      <c r="N321" s="226" t="s">
        <v>41</v>
      </c>
      <c r="O321" s="91"/>
      <c r="P321" s="227">
        <f>O321*H321</f>
        <v>0</v>
      </c>
      <c r="Q321" s="227">
        <v>0</v>
      </c>
      <c r="R321" s="227">
        <f>Q321*H321</f>
        <v>0</v>
      </c>
      <c r="S321" s="227">
        <v>0</v>
      </c>
      <c r="T321" s="228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29" t="s">
        <v>226</v>
      </c>
      <c r="AT321" s="229" t="s">
        <v>139</v>
      </c>
      <c r="AU321" s="229" t="s">
        <v>145</v>
      </c>
      <c r="AY321" s="17" t="s">
        <v>136</v>
      </c>
      <c r="BE321" s="230">
        <f>IF(N321="základní",J321,0)</f>
        <v>0</v>
      </c>
      <c r="BF321" s="230">
        <f>IF(N321="snížená",J321,0)</f>
        <v>0</v>
      </c>
      <c r="BG321" s="230">
        <f>IF(N321="zákl. přenesená",J321,0)</f>
        <v>0</v>
      </c>
      <c r="BH321" s="230">
        <f>IF(N321="sníž. přenesená",J321,0)</f>
        <v>0</v>
      </c>
      <c r="BI321" s="230">
        <f>IF(N321="nulová",J321,0)</f>
        <v>0</v>
      </c>
      <c r="BJ321" s="17" t="s">
        <v>145</v>
      </c>
      <c r="BK321" s="230">
        <f>ROUND(I321*H321,2)</f>
        <v>0</v>
      </c>
      <c r="BL321" s="17" t="s">
        <v>226</v>
      </c>
      <c r="BM321" s="229" t="s">
        <v>784</v>
      </c>
    </row>
    <row r="322" s="13" customFormat="1">
      <c r="A322" s="13"/>
      <c r="B322" s="231"/>
      <c r="C322" s="232"/>
      <c r="D322" s="233" t="s">
        <v>147</v>
      </c>
      <c r="E322" s="234" t="s">
        <v>1</v>
      </c>
      <c r="F322" s="235" t="s">
        <v>693</v>
      </c>
      <c r="G322" s="232"/>
      <c r="H322" s="234" t="s">
        <v>1</v>
      </c>
      <c r="I322" s="236"/>
      <c r="J322" s="232"/>
      <c r="K322" s="232"/>
      <c r="L322" s="237"/>
      <c r="M322" s="238"/>
      <c r="N322" s="239"/>
      <c r="O322" s="239"/>
      <c r="P322" s="239"/>
      <c r="Q322" s="239"/>
      <c r="R322" s="239"/>
      <c r="S322" s="239"/>
      <c r="T322" s="240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1" t="s">
        <v>147</v>
      </c>
      <c r="AU322" s="241" t="s">
        <v>145</v>
      </c>
      <c r="AV322" s="13" t="s">
        <v>83</v>
      </c>
      <c r="AW322" s="13" t="s">
        <v>32</v>
      </c>
      <c r="AX322" s="13" t="s">
        <v>75</v>
      </c>
      <c r="AY322" s="241" t="s">
        <v>136</v>
      </c>
    </row>
    <row r="323" s="14" customFormat="1">
      <c r="A323" s="14"/>
      <c r="B323" s="242"/>
      <c r="C323" s="243"/>
      <c r="D323" s="233" t="s">
        <v>147</v>
      </c>
      <c r="E323" s="244" t="s">
        <v>1</v>
      </c>
      <c r="F323" s="245" t="s">
        <v>694</v>
      </c>
      <c r="G323" s="243"/>
      <c r="H323" s="246">
        <v>52</v>
      </c>
      <c r="I323" s="247"/>
      <c r="J323" s="243"/>
      <c r="K323" s="243"/>
      <c r="L323" s="248"/>
      <c r="M323" s="249"/>
      <c r="N323" s="250"/>
      <c r="O323" s="250"/>
      <c r="P323" s="250"/>
      <c r="Q323" s="250"/>
      <c r="R323" s="250"/>
      <c r="S323" s="250"/>
      <c r="T323" s="251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2" t="s">
        <v>147</v>
      </c>
      <c r="AU323" s="252" t="s">
        <v>145</v>
      </c>
      <c r="AV323" s="14" t="s">
        <v>145</v>
      </c>
      <c r="AW323" s="14" t="s">
        <v>32</v>
      </c>
      <c r="AX323" s="14" t="s">
        <v>75</v>
      </c>
      <c r="AY323" s="252" t="s">
        <v>136</v>
      </c>
    </row>
    <row r="324" s="13" customFormat="1">
      <c r="A324" s="13"/>
      <c r="B324" s="231"/>
      <c r="C324" s="232"/>
      <c r="D324" s="233" t="s">
        <v>147</v>
      </c>
      <c r="E324" s="234" t="s">
        <v>1</v>
      </c>
      <c r="F324" s="235" t="s">
        <v>695</v>
      </c>
      <c r="G324" s="232"/>
      <c r="H324" s="234" t="s">
        <v>1</v>
      </c>
      <c r="I324" s="236"/>
      <c r="J324" s="232"/>
      <c r="K324" s="232"/>
      <c r="L324" s="237"/>
      <c r="M324" s="238"/>
      <c r="N324" s="239"/>
      <c r="O324" s="239"/>
      <c r="P324" s="239"/>
      <c r="Q324" s="239"/>
      <c r="R324" s="239"/>
      <c r="S324" s="239"/>
      <c r="T324" s="240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1" t="s">
        <v>147</v>
      </c>
      <c r="AU324" s="241" t="s">
        <v>145</v>
      </c>
      <c r="AV324" s="13" t="s">
        <v>83</v>
      </c>
      <c r="AW324" s="13" t="s">
        <v>32</v>
      </c>
      <c r="AX324" s="13" t="s">
        <v>75</v>
      </c>
      <c r="AY324" s="241" t="s">
        <v>136</v>
      </c>
    </row>
    <row r="325" s="14" customFormat="1">
      <c r="A325" s="14"/>
      <c r="B325" s="242"/>
      <c r="C325" s="243"/>
      <c r="D325" s="233" t="s">
        <v>147</v>
      </c>
      <c r="E325" s="244" t="s">
        <v>1</v>
      </c>
      <c r="F325" s="245" t="s">
        <v>696</v>
      </c>
      <c r="G325" s="243"/>
      <c r="H325" s="246">
        <v>320</v>
      </c>
      <c r="I325" s="247"/>
      <c r="J325" s="243"/>
      <c r="K325" s="243"/>
      <c r="L325" s="248"/>
      <c r="M325" s="249"/>
      <c r="N325" s="250"/>
      <c r="O325" s="250"/>
      <c r="P325" s="250"/>
      <c r="Q325" s="250"/>
      <c r="R325" s="250"/>
      <c r="S325" s="250"/>
      <c r="T325" s="251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2" t="s">
        <v>147</v>
      </c>
      <c r="AU325" s="252" t="s">
        <v>145</v>
      </c>
      <c r="AV325" s="14" t="s">
        <v>145</v>
      </c>
      <c r="AW325" s="14" t="s">
        <v>32</v>
      </c>
      <c r="AX325" s="14" t="s">
        <v>75</v>
      </c>
      <c r="AY325" s="252" t="s">
        <v>136</v>
      </c>
    </row>
    <row r="326" s="13" customFormat="1">
      <c r="A326" s="13"/>
      <c r="B326" s="231"/>
      <c r="C326" s="232"/>
      <c r="D326" s="233" t="s">
        <v>147</v>
      </c>
      <c r="E326" s="234" t="s">
        <v>1</v>
      </c>
      <c r="F326" s="235" t="s">
        <v>714</v>
      </c>
      <c r="G326" s="232"/>
      <c r="H326" s="234" t="s">
        <v>1</v>
      </c>
      <c r="I326" s="236"/>
      <c r="J326" s="232"/>
      <c r="K326" s="232"/>
      <c r="L326" s="237"/>
      <c r="M326" s="238"/>
      <c r="N326" s="239"/>
      <c r="O326" s="239"/>
      <c r="P326" s="239"/>
      <c r="Q326" s="239"/>
      <c r="R326" s="239"/>
      <c r="S326" s="239"/>
      <c r="T326" s="240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1" t="s">
        <v>147</v>
      </c>
      <c r="AU326" s="241" t="s">
        <v>145</v>
      </c>
      <c r="AV326" s="13" t="s">
        <v>83</v>
      </c>
      <c r="AW326" s="13" t="s">
        <v>32</v>
      </c>
      <c r="AX326" s="13" t="s">
        <v>75</v>
      </c>
      <c r="AY326" s="241" t="s">
        <v>136</v>
      </c>
    </row>
    <row r="327" s="14" customFormat="1">
      <c r="A327" s="14"/>
      <c r="B327" s="242"/>
      <c r="C327" s="243"/>
      <c r="D327" s="233" t="s">
        <v>147</v>
      </c>
      <c r="E327" s="244" t="s">
        <v>1</v>
      </c>
      <c r="F327" s="245" t="s">
        <v>144</v>
      </c>
      <c r="G327" s="243"/>
      <c r="H327" s="246">
        <v>4</v>
      </c>
      <c r="I327" s="247"/>
      <c r="J327" s="243"/>
      <c r="K327" s="243"/>
      <c r="L327" s="248"/>
      <c r="M327" s="249"/>
      <c r="N327" s="250"/>
      <c r="O327" s="250"/>
      <c r="P327" s="250"/>
      <c r="Q327" s="250"/>
      <c r="R327" s="250"/>
      <c r="S327" s="250"/>
      <c r="T327" s="251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2" t="s">
        <v>147</v>
      </c>
      <c r="AU327" s="252" t="s">
        <v>145</v>
      </c>
      <c r="AV327" s="14" t="s">
        <v>145</v>
      </c>
      <c r="AW327" s="14" t="s">
        <v>32</v>
      </c>
      <c r="AX327" s="14" t="s">
        <v>75</v>
      </c>
      <c r="AY327" s="252" t="s">
        <v>136</v>
      </c>
    </row>
    <row r="328" s="13" customFormat="1">
      <c r="A328" s="13"/>
      <c r="B328" s="231"/>
      <c r="C328" s="232"/>
      <c r="D328" s="233" t="s">
        <v>147</v>
      </c>
      <c r="E328" s="234" t="s">
        <v>1</v>
      </c>
      <c r="F328" s="235" t="s">
        <v>697</v>
      </c>
      <c r="G328" s="232"/>
      <c r="H328" s="234" t="s">
        <v>1</v>
      </c>
      <c r="I328" s="236"/>
      <c r="J328" s="232"/>
      <c r="K328" s="232"/>
      <c r="L328" s="237"/>
      <c r="M328" s="238"/>
      <c r="N328" s="239"/>
      <c r="O328" s="239"/>
      <c r="P328" s="239"/>
      <c r="Q328" s="239"/>
      <c r="R328" s="239"/>
      <c r="S328" s="239"/>
      <c r="T328" s="240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1" t="s">
        <v>147</v>
      </c>
      <c r="AU328" s="241" t="s">
        <v>145</v>
      </c>
      <c r="AV328" s="13" t="s">
        <v>83</v>
      </c>
      <c r="AW328" s="13" t="s">
        <v>32</v>
      </c>
      <c r="AX328" s="13" t="s">
        <v>75</v>
      </c>
      <c r="AY328" s="241" t="s">
        <v>136</v>
      </c>
    </row>
    <row r="329" s="14" customFormat="1">
      <c r="A329" s="14"/>
      <c r="B329" s="242"/>
      <c r="C329" s="243"/>
      <c r="D329" s="233" t="s">
        <v>147</v>
      </c>
      <c r="E329" s="244" t="s">
        <v>1</v>
      </c>
      <c r="F329" s="245" t="s">
        <v>425</v>
      </c>
      <c r="G329" s="243"/>
      <c r="H329" s="246">
        <v>100</v>
      </c>
      <c r="I329" s="247"/>
      <c r="J329" s="243"/>
      <c r="K329" s="243"/>
      <c r="L329" s="248"/>
      <c r="M329" s="249"/>
      <c r="N329" s="250"/>
      <c r="O329" s="250"/>
      <c r="P329" s="250"/>
      <c r="Q329" s="250"/>
      <c r="R329" s="250"/>
      <c r="S329" s="250"/>
      <c r="T329" s="251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2" t="s">
        <v>147</v>
      </c>
      <c r="AU329" s="252" t="s">
        <v>145</v>
      </c>
      <c r="AV329" s="14" t="s">
        <v>145</v>
      </c>
      <c r="AW329" s="14" t="s">
        <v>32</v>
      </c>
      <c r="AX329" s="14" t="s">
        <v>75</v>
      </c>
      <c r="AY329" s="252" t="s">
        <v>136</v>
      </c>
    </row>
    <row r="330" s="15" customFormat="1">
      <c r="A330" s="15"/>
      <c r="B330" s="257"/>
      <c r="C330" s="258"/>
      <c r="D330" s="233" t="s">
        <v>147</v>
      </c>
      <c r="E330" s="259" t="s">
        <v>1</v>
      </c>
      <c r="F330" s="260" t="s">
        <v>185</v>
      </c>
      <c r="G330" s="258"/>
      <c r="H330" s="261">
        <v>476</v>
      </c>
      <c r="I330" s="262"/>
      <c r="J330" s="258"/>
      <c r="K330" s="258"/>
      <c r="L330" s="263"/>
      <c r="M330" s="264"/>
      <c r="N330" s="265"/>
      <c r="O330" s="265"/>
      <c r="P330" s="265"/>
      <c r="Q330" s="265"/>
      <c r="R330" s="265"/>
      <c r="S330" s="265"/>
      <c r="T330" s="266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67" t="s">
        <v>147</v>
      </c>
      <c r="AU330" s="267" t="s">
        <v>145</v>
      </c>
      <c r="AV330" s="15" t="s">
        <v>144</v>
      </c>
      <c r="AW330" s="15" t="s">
        <v>32</v>
      </c>
      <c r="AX330" s="15" t="s">
        <v>83</v>
      </c>
      <c r="AY330" s="267" t="s">
        <v>136</v>
      </c>
    </row>
    <row r="331" s="2" customFormat="1" ht="24.15" customHeight="1">
      <c r="A331" s="38"/>
      <c r="B331" s="39"/>
      <c r="C331" s="218" t="s">
        <v>698</v>
      </c>
      <c r="D331" s="218" t="s">
        <v>139</v>
      </c>
      <c r="E331" s="219" t="s">
        <v>339</v>
      </c>
      <c r="F331" s="220" t="s">
        <v>340</v>
      </c>
      <c r="G331" s="221" t="s">
        <v>142</v>
      </c>
      <c r="H331" s="222">
        <v>476</v>
      </c>
      <c r="I331" s="223"/>
      <c r="J331" s="224">
        <f>ROUND(I331*H331,2)</f>
        <v>0</v>
      </c>
      <c r="K331" s="220" t="s">
        <v>143</v>
      </c>
      <c r="L331" s="44"/>
      <c r="M331" s="225" t="s">
        <v>1</v>
      </c>
      <c r="N331" s="226" t="s">
        <v>41</v>
      </c>
      <c r="O331" s="91"/>
      <c r="P331" s="227">
        <f>O331*H331</f>
        <v>0</v>
      </c>
      <c r="Q331" s="227">
        <v>0</v>
      </c>
      <c r="R331" s="227">
        <f>Q331*H331</f>
        <v>0</v>
      </c>
      <c r="S331" s="227">
        <v>0.00014999999999999999</v>
      </c>
      <c r="T331" s="228">
        <f>S331*H331</f>
        <v>0.071399999999999991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29" t="s">
        <v>226</v>
      </c>
      <c r="AT331" s="229" t="s">
        <v>139</v>
      </c>
      <c r="AU331" s="229" t="s">
        <v>145</v>
      </c>
      <c r="AY331" s="17" t="s">
        <v>136</v>
      </c>
      <c r="BE331" s="230">
        <f>IF(N331="základní",J331,0)</f>
        <v>0</v>
      </c>
      <c r="BF331" s="230">
        <f>IF(N331="snížená",J331,0)</f>
        <v>0</v>
      </c>
      <c r="BG331" s="230">
        <f>IF(N331="zákl. přenesená",J331,0)</f>
        <v>0</v>
      </c>
      <c r="BH331" s="230">
        <f>IF(N331="sníž. přenesená",J331,0)</f>
        <v>0</v>
      </c>
      <c r="BI331" s="230">
        <f>IF(N331="nulová",J331,0)</f>
        <v>0</v>
      </c>
      <c r="BJ331" s="17" t="s">
        <v>145</v>
      </c>
      <c r="BK331" s="230">
        <f>ROUND(I331*H331,2)</f>
        <v>0</v>
      </c>
      <c r="BL331" s="17" t="s">
        <v>226</v>
      </c>
      <c r="BM331" s="229" t="s">
        <v>785</v>
      </c>
    </row>
    <row r="332" s="13" customFormat="1">
      <c r="A332" s="13"/>
      <c r="B332" s="231"/>
      <c r="C332" s="232"/>
      <c r="D332" s="233" t="s">
        <v>147</v>
      </c>
      <c r="E332" s="234" t="s">
        <v>1</v>
      </c>
      <c r="F332" s="235" t="s">
        <v>693</v>
      </c>
      <c r="G332" s="232"/>
      <c r="H332" s="234" t="s">
        <v>1</v>
      </c>
      <c r="I332" s="236"/>
      <c r="J332" s="232"/>
      <c r="K332" s="232"/>
      <c r="L332" s="237"/>
      <c r="M332" s="238"/>
      <c r="N332" s="239"/>
      <c r="O332" s="239"/>
      <c r="P332" s="239"/>
      <c r="Q332" s="239"/>
      <c r="R332" s="239"/>
      <c r="S332" s="239"/>
      <c r="T332" s="240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1" t="s">
        <v>147</v>
      </c>
      <c r="AU332" s="241" t="s">
        <v>145</v>
      </c>
      <c r="AV332" s="13" t="s">
        <v>83</v>
      </c>
      <c r="AW332" s="13" t="s">
        <v>32</v>
      </c>
      <c r="AX332" s="13" t="s">
        <v>75</v>
      </c>
      <c r="AY332" s="241" t="s">
        <v>136</v>
      </c>
    </row>
    <row r="333" s="14" customFormat="1">
      <c r="A333" s="14"/>
      <c r="B333" s="242"/>
      <c r="C333" s="243"/>
      <c r="D333" s="233" t="s">
        <v>147</v>
      </c>
      <c r="E333" s="244" t="s">
        <v>1</v>
      </c>
      <c r="F333" s="245" t="s">
        <v>694</v>
      </c>
      <c r="G333" s="243"/>
      <c r="H333" s="246">
        <v>52</v>
      </c>
      <c r="I333" s="247"/>
      <c r="J333" s="243"/>
      <c r="K333" s="243"/>
      <c r="L333" s="248"/>
      <c r="M333" s="249"/>
      <c r="N333" s="250"/>
      <c r="O333" s="250"/>
      <c r="P333" s="250"/>
      <c r="Q333" s="250"/>
      <c r="R333" s="250"/>
      <c r="S333" s="250"/>
      <c r="T333" s="251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2" t="s">
        <v>147</v>
      </c>
      <c r="AU333" s="252" t="s">
        <v>145</v>
      </c>
      <c r="AV333" s="14" t="s">
        <v>145</v>
      </c>
      <c r="AW333" s="14" t="s">
        <v>32</v>
      </c>
      <c r="AX333" s="14" t="s">
        <v>75</v>
      </c>
      <c r="AY333" s="252" t="s">
        <v>136</v>
      </c>
    </row>
    <row r="334" s="13" customFormat="1">
      <c r="A334" s="13"/>
      <c r="B334" s="231"/>
      <c r="C334" s="232"/>
      <c r="D334" s="233" t="s">
        <v>147</v>
      </c>
      <c r="E334" s="234" t="s">
        <v>1</v>
      </c>
      <c r="F334" s="235" t="s">
        <v>695</v>
      </c>
      <c r="G334" s="232"/>
      <c r="H334" s="234" t="s">
        <v>1</v>
      </c>
      <c r="I334" s="236"/>
      <c r="J334" s="232"/>
      <c r="K334" s="232"/>
      <c r="L334" s="237"/>
      <c r="M334" s="238"/>
      <c r="N334" s="239"/>
      <c r="O334" s="239"/>
      <c r="P334" s="239"/>
      <c r="Q334" s="239"/>
      <c r="R334" s="239"/>
      <c r="S334" s="239"/>
      <c r="T334" s="240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1" t="s">
        <v>147</v>
      </c>
      <c r="AU334" s="241" t="s">
        <v>145</v>
      </c>
      <c r="AV334" s="13" t="s">
        <v>83</v>
      </c>
      <c r="AW334" s="13" t="s">
        <v>32</v>
      </c>
      <c r="AX334" s="13" t="s">
        <v>75</v>
      </c>
      <c r="AY334" s="241" t="s">
        <v>136</v>
      </c>
    </row>
    <row r="335" s="14" customFormat="1">
      <c r="A335" s="14"/>
      <c r="B335" s="242"/>
      <c r="C335" s="243"/>
      <c r="D335" s="233" t="s">
        <v>147</v>
      </c>
      <c r="E335" s="244" t="s">
        <v>1</v>
      </c>
      <c r="F335" s="245" t="s">
        <v>696</v>
      </c>
      <c r="G335" s="243"/>
      <c r="H335" s="246">
        <v>320</v>
      </c>
      <c r="I335" s="247"/>
      <c r="J335" s="243"/>
      <c r="K335" s="243"/>
      <c r="L335" s="248"/>
      <c r="M335" s="249"/>
      <c r="N335" s="250"/>
      <c r="O335" s="250"/>
      <c r="P335" s="250"/>
      <c r="Q335" s="250"/>
      <c r="R335" s="250"/>
      <c r="S335" s="250"/>
      <c r="T335" s="251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2" t="s">
        <v>147</v>
      </c>
      <c r="AU335" s="252" t="s">
        <v>145</v>
      </c>
      <c r="AV335" s="14" t="s">
        <v>145</v>
      </c>
      <c r="AW335" s="14" t="s">
        <v>32</v>
      </c>
      <c r="AX335" s="14" t="s">
        <v>75</v>
      </c>
      <c r="AY335" s="252" t="s">
        <v>136</v>
      </c>
    </row>
    <row r="336" s="13" customFormat="1">
      <c r="A336" s="13"/>
      <c r="B336" s="231"/>
      <c r="C336" s="232"/>
      <c r="D336" s="233" t="s">
        <v>147</v>
      </c>
      <c r="E336" s="234" t="s">
        <v>1</v>
      </c>
      <c r="F336" s="235" t="s">
        <v>714</v>
      </c>
      <c r="G336" s="232"/>
      <c r="H336" s="234" t="s">
        <v>1</v>
      </c>
      <c r="I336" s="236"/>
      <c r="J336" s="232"/>
      <c r="K336" s="232"/>
      <c r="L336" s="237"/>
      <c r="M336" s="238"/>
      <c r="N336" s="239"/>
      <c r="O336" s="239"/>
      <c r="P336" s="239"/>
      <c r="Q336" s="239"/>
      <c r="R336" s="239"/>
      <c r="S336" s="239"/>
      <c r="T336" s="240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1" t="s">
        <v>147</v>
      </c>
      <c r="AU336" s="241" t="s">
        <v>145</v>
      </c>
      <c r="AV336" s="13" t="s">
        <v>83</v>
      </c>
      <c r="AW336" s="13" t="s">
        <v>32</v>
      </c>
      <c r="AX336" s="13" t="s">
        <v>75</v>
      </c>
      <c r="AY336" s="241" t="s">
        <v>136</v>
      </c>
    </row>
    <row r="337" s="14" customFormat="1">
      <c r="A337" s="14"/>
      <c r="B337" s="242"/>
      <c r="C337" s="243"/>
      <c r="D337" s="233" t="s">
        <v>147</v>
      </c>
      <c r="E337" s="244" t="s">
        <v>1</v>
      </c>
      <c r="F337" s="245" t="s">
        <v>144</v>
      </c>
      <c r="G337" s="243"/>
      <c r="H337" s="246">
        <v>4</v>
      </c>
      <c r="I337" s="247"/>
      <c r="J337" s="243"/>
      <c r="K337" s="243"/>
      <c r="L337" s="248"/>
      <c r="M337" s="249"/>
      <c r="N337" s="250"/>
      <c r="O337" s="250"/>
      <c r="P337" s="250"/>
      <c r="Q337" s="250"/>
      <c r="R337" s="250"/>
      <c r="S337" s="250"/>
      <c r="T337" s="251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2" t="s">
        <v>147</v>
      </c>
      <c r="AU337" s="252" t="s">
        <v>145</v>
      </c>
      <c r="AV337" s="14" t="s">
        <v>145</v>
      </c>
      <c r="AW337" s="14" t="s">
        <v>32</v>
      </c>
      <c r="AX337" s="14" t="s">
        <v>75</v>
      </c>
      <c r="AY337" s="252" t="s">
        <v>136</v>
      </c>
    </row>
    <row r="338" s="13" customFormat="1">
      <c r="A338" s="13"/>
      <c r="B338" s="231"/>
      <c r="C338" s="232"/>
      <c r="D338" s="233" t="s">
        <v>147</v>
      </c>
      <c r="E338" s="234" t="s">
        <v>1</v>
      </c>
      <c r="F338" s="235" t="s">
        <v>697</v>
      </c>
      <c r="G338" s="232"/>
      <c r="H338" s="234" t="s">
        <v>1</v>
      </c>
      <c r="I338" s="236"/>
      <c r="J338" s="232"/>
      <c r="K338" s="232"/>
      <c r="L338" s="237"/>
      <c r="M338" s="238"/>
      <c r="N338" s="239"/>
      <c r="O338" s="239"/>
      <c r="P338" s="239"/>
      <c r="Q338" s="239"/>
      <c r="R338" s="239"/>
      <c r="S338" s="239"/>
      <c r="T338" s="240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1" t="s">
        <v>147</v>
      </c>
      <c r="AU338" s="241" t="s">
        <v>145</v>
      </c>
      <c r="AV338" s="13" t="s">
        <v>83</v>
      </c>
      <c r="AW338" s="13" t="s">
        <v>32</v>
      </c>
      <c r="AX338" s="13" t="s">
        <v>75</v>
      </c>
      <c r="AY338" s="241" t="s">
        <v>136</v>
      </c>
    </row>
    <row r="339" s="14" customFormat="1">
      <c r="A339" s="14"/>
      <c r="B339" s="242"/>
      <c r="C339" s="243"/>
      <c r="D339" s="233" t="s">
        <v>147</v>
      </c>
      <c r="E339" s="244" t="s">
        <v>1</v>
      </c>
      <c r="F339" s="245" t="s">
        <v>425</v>
      </c>
      <c r="G339" s="243"/>
      <c r="H339" s="246">
        <v>100</v>
      </c>
      <c r="I339" s="247"/>
      <c r="J339" s="243"/>
      <c r="K339" s="243"/>
      <c r="L339" s="248"/>
      <c r="M339" s="249"/>
      <c r="N339" s="250"/>
      <c r="O339" s="250"/>
      <c r="P339" s="250"/>
      <c r="Q339" s="250"/>
      <c r="R339" s="250"/>
      <c r="S339" s="250"/>
      <c r="T339" s="251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2" t="s">
        <v>147</v>
      </c>
      <c r="AU339" s="252" t="s">
        <v>145</v>
      </c>
      <c r="AV339" s="14" t="s">
        <v>145</v>
      </c>
      <c r="AW339" s="14" t="s">
        <v>32</v>
      </c>
      <c r="AX339" s="14" t="s">
        <v>75</v>
      </c>
      <c r="AY339" s="252" t="s">
        <v>136</v>
      </c>
    </row>
    <row r="340" s="15" customFormat="1">
      <c r="A340" s="15"/>
      <c r="B340" s="257"/>
      <c r="C340" s="258"/>
      <c r="D340" s="233" t="s">
        <v>147</v>
      </c>
      <c r="E340" s="259" t="s">
        <v>1</v>
      </c>
      <c r="F340" s="260" t="s">
        <v>185</v>
      </c>
      <c r="G340" s="258"/>
      <c r="H340" s="261">
        <v>476</v>
      </c>
      <c r="I340" s="262"/>
      <c r="J340" s="258"/>
      <c r="K340" s="258"/>
      <c r="L340" s="263"/>
      <c r="M340" s="264"/>
      <c r="N340" s="265"/>
      <c r="O340" s="265"/>
      <c r="P340" s="265"/>
      <c r="Q340" s="265"/>
      <c r="R340" s="265"/>
      <c r="S340" s="265"/>
      <c r="T340" s="266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67" t="s">
        <v>147</v>
      </c>
      <c r="AU340" s="267" t="s">
        <v>145</v>
      </c>
      <c r="AV340" s="15" t="s">
        <v>144</v>
      </c>
      <c r="AW340" s="15" t="s">
        <v>32</v>
      </c>
      <c r="AX340" s="15" t="s">
        <v>83</v>
      </c>
      <c r="AY340" s="267" t="s">
        <v>136</v>
      </c>
    </row>
    <row r="341" s="2" customFormat="1" ht="24.15" customHeight="1">
      <c r="A341" s="38"/>
      <c r="B341" s="39"/>
      <c r="C341" s="218" t="s">
        <v>700</v>
      </c>
      <c r="D341" s="218" t="s">
        <v>139</v>
      </c>
      <c r="E341" s="219" t="s">
        <v>343</v>
      </c>
      <c r="F341" s="220" t="s">
        <v>344</v>
      </c>
      <c r="G341" s="221" t="s">
        <v>142</v>
      </c>
      <c r="H341" s="222">
        <v>476</v>
      </c>
      <c r="I341" s="223"/>
      <c r="J341" s="224">
        <f>ROUND(I341*H341,2)</f>
        <v>0</v>
      </c>
      <c r="K341" s="220" t="s">
        <v>143</v>
      </c>
      <c r="L341" s="44"/>
      <c r="M341" s="225" t="s">
        <v>1</v>
      </c>
      <c r="N341" s="226" t="s">
        <v>41</v>
      </c>
      <c r="O341" s="91"/>
      <c r="P341" s="227">
        <f>O341*H341</f>
        <v>0</v>
      </c>
      <c r="Q341" s="227">
        <v>0.00020000000000000001</v>
      </c>
      <c r="R341" s="227">
        <f>Q341*H341</f>
        <v>0.095200000000000007</v>
      </c>
      <c r="S341" s="227">
        <v>0</v>
      </c>
      <c r="T341" s="228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29" t="s">
        <v>226</v>
      </c>
      <c r="AT341" s="229" t="s">
        <v>139</v>
      </c>
      <c r="AU341" s="229" t="s">
        <v>145</v>
      </c>
      <c r="AY341" s="17" t="s">
        <v>136</v>
      </c>
      <c r="BE341" s="230">
        <f>IF(N341="základní",J341,0)</f>
        <v>0</v>
      </c>
      <c r="BF341" s="230">
        <f>IF(N341="snížená",J341,0)</f>
        <v>0</v>
      </c>
      <c r="BG341" s="230">
        <f>IF(N341="zákl. přenesená",J341,0)</f>
        <v>0</v>
      </c>
      <c r="BH341" s="230">
        <f>IF(N341="sníž. přenesená",J341,0)</f>
        <v>0</v>
      </c>
      <c r="BI341" s="230">
        <f>IF(N341="nulová",J341,0)</f>
        <v>0</v>
      </c>
      <c r="BJ341" s="17" t="s">
        <v>145</v>
      </c>
      <c r="BK341" s="230">
        <f>ROUND(I341*H341,2)</f>
        <v>0</v>
      </c>
      <c r="BL341" s="17" t="s">
        <v>226</v>
      </c>
      <c r="BM341" s="229" t="s">
        <v>786</v>
      </c>
    </row>
    <row r="342" s="13" customFormat="1">
      <c r="A342" s="13"/>
      <c r="B342" s="231"/>
      <c r="C342" s="232"/>
      <c r="D342" s="233" t="s">
        <v>147</v>
      </c>
      <c r="E342" s="234" t="s">
        <v>1</v>
      </c>
      <c r="F342" s="235" t="s">
        <v>693</v>
      </c>
      <c r="G342" s="232"/>
      <c r="H342" s="234" t="s">
        <v>1</v>
      </c>
      <c r="I342" s="236"/>
      <c r="J342" s="232"/>
      <c r="K342" s="232"/>
      <c r="L342" s="237"/>
      <c r="M342" s="238"/>
      <c r="N342" s="239"/>
      <c r="O342" s="239"/>
      <c r="P342" s="239"/>
      <c r="Q342" s="239"/>
      <c r="R342" s="239"/>
      <c r="S342" s="239"/>
      <c r="T342" s="240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1" t="s">
        <v>147</v>
      </c>
      <c r="AU342" s="241" t="s">
        <v>145</v>
      </c>
      <c r="AV342" s="13" t="s">
        <v>83</v>
      </c>
      <c r="AW342" s="13" t="s">
        <v>32</v>
      </c>
      <c r="AX342" s="13" t="s">
        <v>75</v>
      </c>
      <c r="AY342" s="241" t="s">
        <v>136</v>
      </c>
    </row>
    <row r="343" s="14" customFormat="1">
      <c r="A343" s="14"/>
      <c r="B343" s="242"/>
      <c r="C343" s="243"/>
      <c r="D343" s="233" t="s">
        <v>147</v>
      </c>
      <c r="E343" s="244" t="s">
        <v>1</v>
      </c>
      <c r="F343" s="245" t="s">
        <v>694</v>
      </c>
      <c r="G343" s="243"/>
      <c r="H343" s="246">
        <v>52</v>
      </c>
      <c r="I343" s="247"/>
      <c r="J343" s="243"/>
      <c r="K343" s="243"/>
      <c r="L343" s="248"/>
      <c r="M343" s="249"/>
      <c r="N343" s="250"/>
      <c r="O343" s="250"/>
      <c r="P343" s="250"/>
      <c r="Q343" s="250"/>
      <c r="R343" s="250"/>
      <c r="S343" s="250"/>
      <c r="T343" s="251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2" t="s">
        <v>147</v>
      </c>
      <c r="AU343" s="252" t="s">
        <v>145</v>
      </c>
      <c r="AV343" s="14" t="s">
        <v>145</v>
      </c>
      <c r="AW343" s="14" t="s">
        <v>32</v>
      </c>
      <c r="AX343" s="14" t="s">
        <v>75</v>
      </c>
      <c r="AY343" s="252" t="s">
        <v>136</v>
      </c>
    </row>
    <row r="344" s="13" customFormat="1">
      <c r="A344" s="13"/>
      <c r="B344" s="231"/>
      <c r="C344" s="232"/>
      <c r="D344" s="233" t="s">
        <v>147</v>
      </c>
      <c r="E344" s="234" t="s">
        <v>1</v>
      </c>
      <c r="F344" s="235" t="s">
        <v>695</v>
      </c>
      <c r="G344" s="232"/>
      <c r="H344" s="234" t="s">
        <v>1</v>
      </c>
      <c r="I344" s="236"/>
      <c r="J344" s="232"/>
      <c r="K344" s="232"/>
      <c r="L344" s="237"/>
      <c r="M344" s="238"/>
      <c r="N344" s="239"/>
      <c r="O344" s="239"/>
      <c r="P344" s="239"/>
      <c r="Q344" s="239"/>
      <c r="R344" s="239"/>
      <c r="S344" s="239"/>
      <c r="T344" s="240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1" t="s">
        <v>147</v>
      </c>
      <c r="AU344" s="241" t="s">
        <v>145</v>
      </c>
      <c r="AV344" s="13" t="s">
        <v>83</v>
      </c>
      <c r="AW344" s="13" t="s">
        <v>32</v>
      </c>
      <c r="AX344" s="13" t="s">
        <v>75</v>
      </c>
      <c r="AY344" s="241" t="s">
        <v>136</v>
      </c>
    </row>
    <row r="345" s="14" customFormat="1">
      <c r="A345" s="14"/>
      <c r="B345" s="242"/>
      <c r="C345" s="243"/>
      <c r="D345" s="233" t="s">
        <v>147</v>
      </c>
      <c r="E345" s="244" t="s">
        <v>1</v>
      </c>
      <c r="F345" s="245" t="s">
        <v>696</v>
      </c>
      <c r="G345" s="243"/>
      <c r="H345" s="246">
        <v>320</v>
      </c>
      <c r="I345" s="247"/>
      <c r="J345" s="243"/>
      <c r="K345" s="243"/>
      <c r="L345" s="248"/>
      <c r="M345" s="249"/>
      <c r="N345" s="250"/>
      <c r="O345" s="250"/>
      <c r="P345" s="250"/>
      <c r="Q345" s="250"/>
      <c r="R345" s="250"/>
      <c r="S345" s="250"/>
      <c r="T345" s="251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2" t="s">
        <v>147</v>
      </c>
      <c r="AU345" s="252" t="s">
        <v>145</v>
      </c>
      <c r="AV345" s="14" t="s">
        <v>145</v>
      </c>
      <c r="AW345" s="14" t="s">
        <v>32</v>
      </c>
      <c r="AX345" s="14" t="s">
        <v>75</v>
      </c>
      <c r="AY345" s="252" t="s">
        <v>136</v>
      </c>
    </row>
    <row r="346" s="13" customFormat="1">
      <c r="A346" s="13"/>
      <c r="B346" s="231"/>
      <c r="C346" s="232"/>
      <c r="D346" s="233" t="s">
        <v>147</v>
      </c>
      <c r="E346" s="234" t="s">
        <v>1</v>
      </c>
      <c r="F346" s="235" t="s">
        <v>714</v>
      </c>
      <c r="G346" s="232"/>
      <c r="H346" s="234" t="s">
        <v>1</v>
      </c>
      <c r="I346" s="236"/>
      <c r="J346" s="232"/>
      <c r="K346" s="232"/>
      <c r="L346" s="237"/>
      <c r="M346" s="238"/>
      <c r="N346" s="239"/>
      <c r="O346" s="239"/>
      <c r="P346" s="239"/>
      <c r="Q346" s="239"/>
      <c r="R346" s="239"/>
      <c r="S346" s="239"/>
      <c r="T346" s="240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1" t="s">
        <v>147</v>
      </c>
      <c r="AU346" s="241" t="s">
        <v>145</v>
      </c>
      <c r="AV346" s="13" t="s">
        <v>83</v>
      </c>
      <c r="AW346" s="13" t="s">
        <v>32</v>
      </c>
      <c r="AX346" s="13" t="s">
        <v>75</v>
      </c>
      <c r="AY346" s="241" t="s">
        <v>136</v>
      </c>
    </row>
    <row r="347" s="14" customFormat="1">
      <c r="A347" s="14"/>
      <c r="B347" s="242"/>
      <c r="C347" s="243"/>
      <c r="D347" s="233" t="s">
        <v>147</v>
      </c>
      <c r="E347" s="244" t="s">
        <v>1</v>
      </c>
      <c r="F347" s="245" t="s">
        <v>144</v>
      </c>
      <c r="G347" s="243"/>
      <c r="H347" s="246">
        <v>4</v>
      </c>
      <c r="I347" s="247"/>
      <c r="J347" s="243"/>
      <c r="K347" s="243"/>
      <c r="L347" s="248"/>
      <c r="M347" s="249"/>
      <c r="N347" s="250"/>
      <c r="O347" s="250"/>
      <c r="P347" s="250"/>
      <c r="Q347" s="250"/>
      <c r="R347" s="250"/>
      <c r="S347" s="250"/>
      <c r="T347" s="251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2" t="s">
        <v>147</v>
      </c>
      <c r="AU347" s="252" t="s">
        <v>145</v>
      </c>
      <c r="AV347" s="14" t="s">
        <v>145</v>
      </c>
      <c r="AW347" s="14" t="s">
        <v>32</v>
      </c>
      <c r="AX347" s="14" t="s">
        <v>75</v>
      </c>
      <c r="AY347" s="252" t="s">
        <v>136</v>
      </c>
    </row>
    <row r="348" s="13" customFormat="1">
      <c r="A348" s="13"/>
      <c r="B348" s="231"/>
      <c r="C348" s="232"/>
      <c r="D348" s="233" t="s">
        <v>147</v>
      </c>
      <c r="E348" s="234" t="s">
        <v>1</v>
      </c>
      <c r="F348" s="235" t="s">
        <v>697</v>
      </c>
      <c r="G348" s="232"/>
      <c r="H348" s="234" t="s">
        <v>1</v>
      </c>
      <c r="I348" s="236"/>
      <c r="J348" s="232"/>
      <c r="K348" s="232"/>
      <c r="L348" s="237"/>
      <c r="M348" s="238"/>
      <c r="N348" s="239"/>
      <c r="O348" s="239"/>
      <c r="P348" s="239"/>
      <c r="Q348" s="239"/>
      <c r="R348" s="239"/>
      <c r="S348" s="239"/>
      <c r="T348" s="240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1" t="s">
        <v>147</v>
      </c>
      <c r="AU348" s="241" t="s">
        <v>145</v>
      </c>
      <c r="AV348" s="13" t="s">
        <v>83</v>
      </c>
      <c r="AW348" s="13" t="s">
        <v>32</v>
      </c>
      <c r="AX348" s="13" t="s">
        <v>75</v>
      </c>
      <c r="AY348" s="241" t="s">
        <v>136</v>
      </c>
    </row>
    <row r="349" s="14" customFormat="1">
      <c r="A349" s="14"/>
      <c r="B349" s="242"/>
      <c r="C349" s="243"/>
      <c r="D349" s="233" t="s">
        <v>147</v>
      </c>
      <c r="E349" s="244" t="s">
        <v>1</v>
      </c>
      <c r="F349" s="245" t="s">
        <v>425</v>
      </c>
      <c r="G349" s="243"/>
      <c r="H349" s="246">
        <v>100</v>
      </c>
      <c r="I349" s="247"/>
      <c r="J349" s="243"/>
      <c r="K349" s="243"/>
      <c r="L349" s="248"/>
      <c r="M349" s="249"/>
      <c r="N349" s="250"/>
      <c r="O349" s="250"/>
      <c r="P349" s="250"/>
      <c r="Q349" s="250"/>
      <c r="R349" s="250"/>
      <c r="S349" s="250"/>
      <c r="T349" s="251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2" t="s">
        <v>147</v>
      </c>
      <c r="AU349" s="252" t="s">
        <v>145</v>
      </c>
      <c r="AV349" s="14" t="s">
        <v>145</v>
      </c>
      <c r="AW349" s="14" t="s">
        <v>32</v>
      </c>
      <c r="AX349" s="14" t="s">
        <v>75</v>
      </c>
      <c r="AY349" s="252" t="s">
        <v>136</v>
      </c>
    </row>
    <row r="350" s="15" customFormat="1">
      <c r="A350" s="15"/>
      <c r="B350" s="257"/>
      <c r="C350" s="258"/>
      <c r="D350" s="233" t="s">
        <v>147</v>
      </c>
      <c r="E350" s="259" t="s">
        <v>1</v>
      </c>
      <c r="F350" s="260" t="s">
        <v>185</v>
      </c>
      <c r="G350" s="258"/>
      <c r="H350" s="261">
        <v>476</v>
      </c>
      <c r="I350" s="262"/>
      <c r="J350" s="258"/>
      <c r="K350" s="258"/>
      <c r="L350" s="263"/>
      <c r="M350" s="264"/>
      <c r="N350" s="265"/>
      <c r="O350" s="265"/>
      <c r="P350" s="265"/>
      <c r="Q350" s="265"/>
      <c r="R350" s="265"/>
      <c r="S350" s="265"/>
      <c r="T350" s="266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67" t="s">
        <v>147</v>
      </c>
      <c r="AU350" s="267" t="s">
        <v>145</v>
      </c>
      <c r="AV350" s="15" t="s">
        <v>144</v>
      </c>
      <c r="AW350" s="15" t="s">
        <v>32</v>
      </c>
      <c r="AX350" s="15" t="s">
        <v>83</v>
      </c>
      <c r="AY350" s="267" t="s">
        <v>136</v>
      </c>
    </row>
    <row r="351" s="2" customFormat="1" ht="33" customHeight="1">
      <c r="A351" s="38"/>
      <c r="B351" s="39"/>
      <c r="C351" s="218" t="s">
        <v>702</v>
      </c>
      <c r="D351" s="218" t="s">
        <v>139</v>
      </c>
      <c r="E351" s="219" t="s">
        <v>347</v>
      </c>
      <c r="F351" s="220" t="s">
        <v>348</v>
      </c>
      <c r="G351" s="221" t="s">
        <v>142</v>
      </c>
      <c r="H351" s="222">
        <v>476</v>
      </c>
      <c r="I351" s="223"/>
      <c r="J351" s="224">
        <f>ROUND(I351*H351,2)</f>
        <v>0</v>
      </c>
      <c r="K351" s="220" t="s">
        <v>143</v>
      </c>
      <c r="L351" s="44"/>
      <c r="M351" s="225" t="s">
        <v>1</v>
      </c>
      <c r="N351" s="226" t="s">
        <v>41</v>
      </c>
      <c r="O351" s="91"/>
      <c r="P351" s="227">
        <f>O351*H351</f>
        <v>0</v>
      </c>
      <c r="Q351" s="227">
        <v>0.00025999999999999998</v>
      </c>
      <c r="R351" s="227">
        <f>Q351*H351</f>
        <v>0.12376</v>
      </c>
      <c r="S351" s="227">
        <v>0</v>
      </c>
      <c r="T351" s="228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29" t="s">
        <v>226</v>
      </c>
      <c r="AT351" s="229" t="s">
        <v>139</v>
      </c>
      <c r="AU351" s="229" t="s">
        <v>145</v>
      </c>
      <c r="AY351" s="17" t="s">
        <v>136</v>
      </c>
      <c r="BE351" s="230">
        <f>IF(N351="základní",J351,0)</f>
        <v>0</v>
      </c>
      <c r="BF351" s="230">
        <f>IF(N351="snížená",J351,0)</f>
        <v>0</v>
      </c>
      <c r="BG351" s="230">
        <f>IF(N351="zákl. přenesená",J351,0)</f>
        <v>0</v>
      </c>
      <c r="BH351" s="230">
        <f>IF(N351="sníž. přenesená",J351,0)</f>
        <v>0</v>
      </c>
      <c r="BI351" s="230">
        <f>IF(N351="nulová",J351,0)</f>
        <v>0</v>
      </c>
      <c r="BJ351" s="17" t="s">
        <v>145</v>
      </c>
      <c r="BK351" s="230">
        <f>ROUND(I351*H351,2)</f>
        <v>0</v>
      </c>
      <c r="BL351" s="17" t="s">
        <v>226</v>
      </c>
      <c r="BM351" s="229" t="s">
        <v>787</v>
      </c>
    </row>
    <row r="352" s="13" customFormat="1">
      <c r="A352" s="13"/>
      <c r="B352" s="231"/>
      <c r="C352" s="232"/>
      <c r="D352" s="233" t="s">
        <v>147</v>
      </c>
      <c r="E352" s="234" t="s">
        <v>1</v>
      </c>
      <c r="F352" s="235" t="s">
        <v>693</v>
      </c>
      <c r="G352" s="232"/>
      <c r="H352" s="234" t="s">
        <v>1</v>
      </c>
      <c r="I352" s="236"/>
      <c r="J352" s="232"/>
      <c r="K352" s="232"/>
      <c r="L352" s="237"/>
      <c r="M352" s="238"/>
      <c r="N352" s="239"/>
      <c r="O352" s="239"/>
      <c r="P352" s="239"/>
      <c r="Q352" s="239"/>
      <c r="R352" s="239"/>
      <c r="S352" s="239"/>
      <c r="T352" s="240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1" t="s">
        <v>147</v>
      </c>
      <c r="AU352" s="241" t="s">
        <v>145</v>
      </c>
      <c r="AV352" s="13" t="s">
        <v>83</v>
      </c>
      <c r="AW352" s="13" t="s">
        <v>32</v>
      </c>
      <c r="AX352" s="13" t="s">
        <v>75</v>
      </c>
      <c r="AY352" s="241" t="s">
        <v>136</v>
      </c>
    </row>
    <row r="353" s="14" customFormat="1">
      <c r="A353" s="14"/>
      <c r="B353" s="242"/>
      <c r="C353" s="243"/>
      <c r="D353" s="233" t="s">
        <v>147</v>
      </c>
      <c r="E353" s="244" t="s">
        <v>1</v>
      </c>
      <c r="F353" s="245" t="s">
        <v>694</v>
      </c>
      <c r="G353" s="243"/>
      <c r="H353" s="246">
        <v>52</v>
      </c>
      <c r="I353" s="247"/>
      <c r="J353" s="243"/>
      <c r="K353" s="243"/>
      <c r="L353" s="248"/>
      <c r="M353" s="249"/>
      <c r="N353" s="250"/>
      <c r="O353" s="250"/>
      <c r="P353" s="250"/>
      <c r="Q353" s="250"/>
      <c r="R353" s="250"/>
      <c r="S353" s="250"/>
      <c r="T353" s="251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2" t="s">
        <v>147</v>
      </c>
      <c r="AU353" s="252" t="s">
        <v>145</v>
      </c>
      <c r="AV353" s="14" t="s">
        <v>145</v>
      </c>
      <c r="AW353" s="14" t="s">
        <v>32</v>
      </c>
      <c r="AX353" s="14" t="s">
        <v>75</v>
      </c>
      <c r="AY353" s="252" t="s">
        <v>136</v>
      </c>
    </row>
    <row r="354" s="13" customFormat="1">
      <c r="A354" s="13"/>
      <c r="B354" s="231"/>
      <c r="C354" s="232"/>
      <c r="D354" s="233" t="s">
        <v>147</v>
      </c>
      <c r="E354" s="234" t="s">
        <v>1</v>
      </c>
      <c r="F354" s="235" t="s">
        <v>695</v>
      </c>
      <c r="G354" s="232"/>
      <c r="H354" s="234" t="s">
        <v>1</v>
      </c>
      <c r="I354" s="236"/>
      <c r="J354" s="232"/>
      <c r="K354" s="232"/>
      <c r="L354" s="237"/>
      <c r="M354" s="238"/>
      <c r="N354" s="239"/>
      <c r="O354" s="239"/>
      <c r="P354" s="239"/>
      <c r="Q354" s="239"/>
      <c r="R354" s="239"/>
      <c r="S354" s="239"/>
      <c r="T354" s="240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1" t="s">
        <v>147</v>
      </c>
      <c r="AU354" s="241" t="s">
        <v>145</v>
      </c>
      <c r="AV354" s="13" t="s">
        <v>83</v>
      </c>
      <c r="AW354" s="13" t="s">
        <v>32</v>
      </c>
      <c r="AX354" s="13" t="s">
        <v>75</v>
      </c>
      <c r="AY354" s="241" t="s">
        <v>136</v>
      </c>
    </row>
    <row r="355" s="14" customFormat="1">
      <c r="A355" s="14"/>
      <c r="B355" s="242"/>
      <c r="C355" s="243"/>
      <c r="D355" s="233" t="s">
        <v>147</v>
      </c>
      <c r="E355" s="244" t="s">
        <v>1</v>
      </c>
      <c r="F355" s="245" t="s">
        <v>696</v>
      </c>
      <c r="G355" s="243"/>
      <c r="H355" s="246">
        <v>320</v>
      </c>
      <c r="I355" s="247"/>
      <c r="J355" s="243"/>
      <c r="K355" s="243"/>
      <c r="L355" s="248"/>
      <c r="M355" s="249"/>
      <c r="N355" s="250"/>
      <c r="O355" s="250"/>
      <c r="P355" s="250"/>
      <c r="Q355" s="250"/>
      <c r="R355" s="250"/>
      <c r="S355" s="250"/>
      <c r="T355" s="251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2" t="s">
        <v>147</v>
      </c>
      <c r="AU355" s="252" t="s">
        <v>145</v>
      </c>
      <c r="AV355" s="14" t="s">
        <v>145</v>
      </c>
      <c r="AW355" s="14" t="s">
        <v>32</v>
      </c>
      <c r="AX355" s="14" t="s">
        <v>75</v>
      </c>
      <c r="AY355" s="252" t="s">
        <v>136</v>
      </c>
    </row>
    <row r="356" s="13" customFormat="1">
      <c r="A356" s="13"/>
      <c r="B356" s="231"/>
      <c r="C356" s="232"/>
      <c r="D356" s="233" t="s">
        <v>147</v>
      </c>
      <c r="E356" s="234" t="s">
        <v>1</v>
      </c>
      <c r="F356" s="235" t="s">
        <v>714</v>
      </c>
      <c r="G356" s="232"/>
      <c r="H356" s="234" t="s">
        <v>1</v>
      </c>
      <c r="I356" s="236"/>
      <c r="J356" s="232"/>
      <c r="K356" s="232"/>
      <c r="L356" s="237"/>
      <c r="M356" s="238"/>
      <c r="N356" s="239"/>
      <c r="O356" s="239"/>
      <c r="P356" s="239"/>
      <c r="Q356" s="239"/>
      <c r="R356" s="239"/>
      <c r="S356" s="239"/>
      <c r="T356" s="240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1" t="s">
        <v>147</v>
      </c>
      <c r="AU356" s="241" t="s">
        <v>145</v>
      </c>
      <c r="AV356" s="13" t="s">
        <v>83</v>
      </c>
      <c r="AW356" s="13" t="s">
        <v>32</v>
      </c>
      <c r="AX356" s="13" t="s">
        <v>75</v>
      </c>
      <c r="AY356" s="241" t="s">
        <v>136</v>
      </c>
    </row>
    <row r="357" s="14" customFormat="1">
      <c r="A357" s="14"/>
      <c r="B357" s="242"/>
      <c r="C357" s="243"/>
      <c r="D357" s="233" t="s">
        <v>147</v>
      </c>
      <c r="E357" s="244" t="s">
        <v>1</v>
      </c>
      <c r="F357" s="245" t="s">
        <v>144</v>
      </c>
      <c r="G357" s="243"/>
      <c r="H357" s="246">
        <v>4</v>
      </c>
      <c r="I357" s="247"/>
      <c r="J357" s="243"/>
      <c r="K357" s="243"/>
      <c r="L357" s="248"/>
      <c r="M357" s="249"/>
      <c r="N357" s="250"/>
      <c r="O357" s="250"/>
      <c r="P357" s="250"/>
      <c r="Q357" s="250"/>
      <c r="R357" s="250"/>
      <c r="S357" s="250"/>
      <c r="T357" s="251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2" t="s">
        <v>147</v>
      </c>
      <c r="AU357" s="252" t="s">
        <v>145</v>
      </c>
      <c r="AV357" s="14" t="s">
        <v>145</v>
      </c>
      <c r="AW357" s="14" t="s">
        <v>32</v>
      </c>
      <c r="AX357" s="14" t="s">
        <v>75</v>
      </c>
      <c r="AY357" s="252" t="s">
        <v>136</v>
      </c>
    </row>
    <row r="358" s="13" customFormat="1">
      <c r="A358" s="13"/>
      <c r="B358" s="231"/>
      <c r="C358" s="232"/>
      <c r="D358" s="233" t="s">
        <v>147</v>
      </c>
      <c r="E358" s="234" t="s">
        <v>1</v>
      </c>
      <c r="F358" s="235" t="s">
        <v>697</v>
      </c>
      <c r="G358" s="232"/>
      <c r="H358" s="234" t="s">
        <v>1</v>
      </c>
      <c r="I358" s="236"/>
      <c r="J358" s="232"/>
      <c r="K358" s="232"/>
      <c r="L358" s="237"/>
      <c r="M358" s="238"/>
      <c r="N358" s="239"/>
      <c r="O358" s="239"/>
      <c r="P358" s="239"/>
      <c r="Q358" s="239"/>
      <c r="R358" s="239"/>
      <c r="S358" s="239"/>
      <c r="T358" s="240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1" t="s">
        <v>147</v>
      </c>
      <c r="AU358" s="241" t="s">
        <v>145</v>
      </c>
      <c r="AV358" s="13" t="s">
        <v>83</v>
      </c>
      <c r="AW358" s="13" t="s">
        <v>32</v>
      </c>
      <c r="AX358" s="13" t="s">
        <v>75</v>
      </c>
      <c r="AY358" s="241" t="s">
        <v>136</v>
      </c>
    </row>
    <row r="359" s="14" customFormat="1">
      <c r="A359" s="14"/>
      <c r="B359" s="242"/>
      <c r="C359" s="243"/>
      <c r="D359" s="233" t="s">
        <v>147</v>
      </c>
      <c r="E359" s="244" t="s">
        <v>1</v>
      </c>
      <c r="F359" s="245" t="s">
        <v>425</v>
      </c>
      <c r="G359" s="243"/>
      <c r="H359" s="246">
        <v>100</v>
      </c>
      <c r="I359" s="247"/>
      <c r="J359" s="243"/>
      <c r="K359" s="243"/>
      <c r="L359" s="248"/>
      <c r="M359" s="249"/>
      <c r="N359" s="250"/>
      <c r="O359" s="250"/>
      <c r="P359" s="250"/>
      <c r="Q359" s="250"/>
      <c r="R359" s="250"/>
      <c r="S359" s="250"/>
      <c r="T359" s="251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2" t="s">
        <v>147</v>
      </c>
      <c r="AU359" s="252" t="s">
        <v>145</v>
      </c>
      <c r="AV359" s="14" t="s">
        <v>145</v>
      </c>
      <c r="AW359" s="14" t="s">
        <v>32</v>
      </c>
      <c r="AX359" s="14" t="s">
        <v>75</v>
      </c>
      <c r="AY359" s="252" t="s">
        <v>136</v>
      </c>
    </row>
    <row r="360" s="15" customFormat="1">
      <c r="A360" s="15"/>
      <c r="B360" s="257"/>
      <c r="C360" s="258"/>
      <c r="D360" s="233" t="s">
        <v>147</v>
      </c>
      <c r="E360" s="259" t="s">
        <v>1</v>
      </c>
      <c r="F360" s="260" t="s">
        <v>185</v>
      </c>
      <c r="G360" s="258"/>
      <c r="H360" s="261">
        <v>476</v>
      </c>
      <c r="I360" s="262"/>
      <c r="J360" s="258"/>
      <c r="K360" s="258"/>
      <c r="L360" s="263"/>
      <c r="M360" s="281"/>
      <c r="N360" s="282"/>
      <c r="O360" s="282"/>
      <c r="P360" s="282"/>
      <c r="Q360" s="282"/>
      <c r="R360" s="282"/>
      <c r="S360" s="282"/>
      <c r="T360" s="283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67" t="s">
        <v>147</v>
      </c>
      <c r="AU360" s="267" t="s">
        <v>145</v>
      </c>
      <c r="AV360" s="15" t="s">
        <v>144</v>
      </c>
      <c r="AW360" s="15" t="s">
        <v>32</v>
      </c>
      <c r="AX360" s="15" t="s">
        <v>83</v>
      </c>
      <c r="AY360" s="267" t="s">
        <v>136</v>
      </c>
    </row>
    <row r="361" s="2" customFormat="1" ht="6.96" customHeight="1">
      <c r="A361" s="38"/>
      <c r="B361" s="66"/>
      <c r="C361" s="67"/>
      <c r="D361" s="67"/>
      <c r="E361" s="67"/>
      <c r="F361" s="67"/>
      <c r="G361" s="67"/>
      <c r="H361" s="67"/>
      <c r="I361" s="67"/>
      <c r="J361" s="67"/>
      <c r="K361" s="67"/>
      <c r="L361" s="44"/>
      <c r="M361" s="38"/>
      <c r="O361" s="38"/>
      <c r="P361" s="38"/>
      <c r="Q361" s="38"/>
      <c r="R361" s="38"/>
      <c r="S361" s="38"/>
      <c r="T361" s="38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</row>
  </sheetData>
  <sheetProtection sheet="1" autoFilter="0" formatColumns="0" formatRows="0" objects="1" scenarios="1" spinCount="100000" saltValue="drEk/I6DCfhOtTd9JN2vV9GvQieqQCiAmfCSBNpWWte+D03CwqJLLJoP3nywWRJw0SiO1rMD9qmfvG/MjyuH4A==" hashValue="4W1nThA2HT/D4KKccjHO649S11VeghwL49UDQ6kM9fmDUQb7Lxcq6/5tjHLh04YbkZz+bSKmAe4tkpFBA2FLpA==" algorithmName="SHA-512" password="CC35"/>
  <autoFilter ref="C126:K360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103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DS Benešov - Stavební úpravy dle aktualizace PBŘ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788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23. 7. 2024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31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ROUND((SUM(BE126:BE238)),  2)</f>
        <v>0</v>
      </c>
      <c r="G33" s="38"/>
      <c r="H33" s="38"/>
      <c r="I33" s="155">
        <v>0.20999999999999999</v>
      </c>
      <c r="J33" s="154">
        <f>ROUND(((SUM(BE126:BE238))*I33),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ROUND((SUM(BF126:BF238)),  2)</f>
        <v>0</v>
      </c>
      <c r="G34" s="38"/>
      <c r="H34" s="38"/>
      <c r="I34" s="155">
        <v>0.12</v>
      </c>
      <c r="J34" s="154">
        <f>ROUND(((SUM(BF126:BF238))*I34),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ROUND((SUM(BG126:BG238)),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ROUND((SUM(BH126:BH238)),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ROUND((SUM(BI126:BI238)),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DS Benešov - Stavební úpravy dle aktualizace PBŘ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05 - výměna dveří 5NP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Villaniho 2130</v>
      </c>
      <c r="G89" s="40"/>
      <c r="H89" s="40"/>
      <c r="I89" s="32" t="s">
        <v>22</v>
      </c>
      <c r="J89" s="79" t="str">
        <f>IF(J12="","",J12)</f>
        <v>23. 7. 2024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DS Benešov, příspěvková organizace</v>
      </c>
      <c r="G91" s="40"/>
      <c r="H91" s="40"/>
      <c r="I91" s="32" t="s">
        <v>30</v>
      </c>
      <c r="J91" s="36" t="str">
        <f>E21</f>
        <v>ING. LUBOŠ BRANDEIS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 LUBOŠ BRANDEIS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107</v>
      </c>
      <c r="D94" s="176"/>
      <c r="E94" s="176"/>
      <c r="F94" s="176"/>
      <c r="G94" s="176"/>
      <c r="H94" s="176"/>
      <c r="I94" s="176"/>
      <c r="J94" s="177" t="s">
        <v>108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109</v>
      </c>
      <c r="D96" s="40"/>
      <c r="E96" s="40"/>
      <c r="F96" s="40"/>
      <c r="G96" s="40"/>
      <c r="H96" s="40"/>
      <c r="I96" s="40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110</v>
      </c>
    </row>
    <row r="97" s="9" customFormat="1" ht="24.96" customHeight="1">
      <c r="A97" s="9"/>
      <c r="B97" s="179"/>
      <c r="C97" s="180"/>
      <c r="D97" s="181" t="s">
        <v>111</v>
      </c>
      <c r="E97" s="182"/>
      <c r="F97" s="182"/>
      <c r="G97" s="182"/>
      <c r="H97" s="182"/>
      <c r="I97" s="182"/>
      <c r="J97" s="183">
        <f>J127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112</v>
      </c>
      <c r="E98" s="188"/>
      <c r="F98" s="188"/>
      <c r="G98" s="188"/>
      <c r="H98" s="188"/>
      <c r="I98" s="188"/>
      <c r="J98" s="189">
        <f>J128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113</v>
      </c>
      <c r="E99" s="188"/>
      <c r="F99" s="188"/>
      <c r="G99" s="188"/>
      <c r="H99" s="188"/>
      <c r="I99" s="188"/>
      <c r="J99" s="189">
        <f>J131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114</v>
      </c>
      <c r="E100" s="188"/>
      <c r="F100" s="188"/>
      <c r="G100" s="188"/>
      <c r="H100" s="188"/>
      <c r="I100" s="188"/>
      <c r="J100" s="189">
        <f>J142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115</v>
      </c>
      <c r="E101" s="188"/>
      <c r="F101" s="188"/>
      <c r="G101" s="188"/>
      <c r="H101" s="188"/>
      <c r="I101" s="188"/>
      <c r="J101" s="189">
        <f>J152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116</v>
      </c>
      <c r="E102" s="188"/>
      <c r="F102" s="188"/>
      <c r="G102" s="188"/>
      <c r="H102" s="188"/>
      <c r="I102" s="188"/>
      <c r="J102" s="189">
        <f>J158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9"/>
      <c r="C103" s="180"/>
      <c r="D103" s="181" t="s">
        <v>117</v>
      </c>
      <c r="E103" s="182"/>
      <c r="F103" s="182"/>
      <c r="G103" s="182"/>
      <c r="H103" s="182"/>
      <c r="I103" s="182"/>
      <c r="J103" s="183">
        <f>J161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5"/>
      <c r="C104" s="186"/>
      <c r="D104" s="187" t="s">
        <v>118</v>
      </c>
      <c r="E104" s="188"/>
      <c r="F104" s="188"/>
      <c r="G104" s="188"/>
      <c r="H104" s="188"/>
      <c r="I104" s="188"/>
      <c r="J104" s="189">
        <f>J162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430</v>
      </c>
      <c r="E105" s="188"/>
      <c r="F105" s="188"/>
      <c r="G105" s="188"/>
      <c r="H105" s="188"/>
      <c r="I105" s="188"/>
      <c r="J105" s="189">
        <f>J225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120</v>
      </c>
      <c r="E106" s="188"/>
      <c r="F106" s="188"/>
      <c r="G106" s="188"/>
      <c r="H106" s="188"/>
      <c r="I106" s="188"/>
      <c r="J106" s="189">
        <f>J230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121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74" t="str">
        <f>E7</f>
        <v>DS Benešov - Stavební úpravy dle aktualizace PBŘ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104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E9</f>
        <v>05 - výměna dveří 5NP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>Villaniho 2130</v>
      </c>
      <c r="G120" s="40"/>
      <c r="H120" s="40"/>
      <c r="I120" s="32" t="s">
        <v>22</v>
      </c>
      <c r="J120" s="79" t="str">
        <f>IF(J12="","",J12)</f>
        <v>23. 7. 2024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5.65" customHeight="1">
      <c r="A122" s="38"/>
      <c r="B122" s="39"/>
      <c r="C122" s="32" t="s">
        <v>24</v>
      </c>
      <c r="D122" s="40"/>
      <c r="E122" s="40"/>
      <c r="F122" s="27" t="str">
        <f>E15</f>
        <v>DS Benešov, příspěvková organizace</v>
      </c>
      <c r="G122" s="40"/>
      <c r="H122" s="40"/>
      <c r="I122" s="32" t="s">
        <v>30</v>
      </c>
      <c r="J122" s="36" t="str">
        <f>E21</f>
        <v>ING. LUBOŠ BRANDEIS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25.65" customHeight="1">
      <c r="A123" s="38"/>
      <c r="B123" s="39"/>
      <c r="C123" s="32" t="s">
        <v>28</v>
      </c>
      <c r="D123" s="40"/>
      <c r="E123" s="40"/>
      <c r="F123" s="27" t="str">
        <f>IF(E18="","",E18)</f>
        <v>Vyplň údaj</v>
      </c>
      <c r="G123" s="40"/>
      <c r="H123" s="40"/>
      <c r="I123" s="32" t="s">
        <v>33</v>
      </c>
      <c r="J123" s="36" t="str">
        <f>E24</f>
        <v>ING. LUBOŠ BRANDEIS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91"/>
      <c r="B125" s="192"/>
      <c r="C125" s="193" t="s">
        <v>122</v>
      </c>
      <c r="D125" s="194" t="s">
        <v>60</v>
      </c>
      <c r="E125" s="194" t="s">
        <v>56</v>
      </c>
      <c r="F125" s="194" t="s">
        <v>57</v>
      </c>
      <c r="G125" s="194" t="s">
        <v>123</v>
      </c>
      <c r="H125" s="194" t="s">
        <v>124</v>
      </c>
      <c r="I125" s="194" t="s">
        <v>125</v>
      </c>
      <c r="J125" s="194" t="s">
        <v>108</v>
      </c>
      <c r="K125" s="195" t="s">
        <v>126</v>
      </c>
      <c r="L125" s="196"/>
      <c r="M125" s="100" t="s">
        <v>1</v>
      </c>
      <c r="N125" s="101" t="s">
        <v>39</v>
      </c>
      <c r="O125" s="101" t="s">
        <v>127</v>
      </c>
      <c r="P125" s="101" t="s">
        <v>128</v>
      </c>
      <c r="Q125" s="101" t="s">
        <v>129</v>
      </c>
      <c r="R125" s="101" t="s">
        <v>130</v>
      </c>
      <c r="S125" s="101" t="s">
        <v>131</v>
      </c>
      <c r="T125" s="102" t="s">
        <v>132</v>
      </c>
      <c r="U125" s="191"/>
      <c r="V125" s="191"/>
      <c r="W125" s="191"/>
      <c r="X125" s="191"/>
      <c r="Y125" s="191"/>
      <c r="Z125" s="191"/>
      <c r="AA125" s="191"/>
      <c r="AB125" s="191"/>
      <c r="AC125" s="191"/>
      <c r="AD125" s="191"/>
      <c r="AE125" s="191"/>
    </row>
    <row r="126" s="2" customFormat="1" ht="22.8" customHeight="1">
      <c r="A126" s="38"/>
      <c r="B126" s="39"/>
      <c r="C126" s="107" t="s">
        <v>133</v>
      </c>
      <c r="D126" s="40"/>
      <c r="E126" s="40"/>
      <c r="F126" s="40"/>
      <c r="G126" s="40"/>
      <c r="H126" s="40"/>
      <c r="I126" s="40"/>
      <c r="J126" s="197">
        <f>BK126</f>
        <v>0</v>
      </c>
      <c r="K126" s="40"/>
      <c r="L126" s="44"/>
      <c r="M126" s="103"/>
      <c r="N126" s="198"/>
      <c r="O126" s="104"/>
      <c r="P126" s="199">
        <f>P127+P161</f>
        <v>0</v>
      </c>
      <c r="Q126" s="104"/>
      <c r="R126" s="199">
        <f>R127+R161</f>
        <v>2.8120173999999998</v>
      </c>
      <c r="S126" s="104"/>
      <c r="T126" s="200">
        <f>T127+T161</f>
        <v>3.6752140000000004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74</v>
      </c>
      <c r="AU126" s="17" t="s">
        <v>110</v>
      </c>
      <c r="BK126" s="201">
        <f>BK127+BK161</f>
        <v>0</v>
      </c>
    </row>
    <row r="127" s="12" customFormat="1" ht="25.92" customHeight="1">
      <c r="A127" s="12"/>
      <c r="B127" s="202"/>
      <c r="C127" s="203"/>
      <c r="D127" s="204" t="s">
        <v>74</v>
      </c>
      <c r="E127" s="205" t="s">
        <v>134</v>
      </c>
      <c r="F127" s="205" t="s">
        <v>135</v>
      </c>
      <c r="G127" s="203"/>
      <c r="H127" s="203"/>
      <c r="I127" s="206"/>
      <c r="J127" s="207">
        <f>BK127</f>
        <v>0</v>
      </c>
      <c r="K127" s="203"/>
      <c r="L127" s="208"/>
      <c r="M127" s="209"/>
      <c r="N127" s="210"/>
      <c r="O127" s="210"/>
      <c r="P127" s="211">
        <f>P128+P131+P142+P152+P158</f>
        <v>0</v>
      </c>
      <c r="Q127" s="210"/>
      <c r="R127" s="211">
        <f>R128+R131+R142+R152+R158</f>
        <v>2.0466099999999998</v>
      </c>
      <c r="S127" s="210"/>
      <c r="T127" s="212">
        <f>T128+T131+T142+T152+T158</f>
        <v>1.9322140000000001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83</v>
      </c>
      <c r="AT127" s="214" t="s">
        <v>74</v>
      </c>
      <c r="AU127" s="214" t="s">
        <v>75</v>
      </c>
      <c r="AY127" s="213" t="s">
        <v>136</v>
      </c>
      <c r="BK127" s="215">
        <f>BK128+BK131+BK142+BK152+BK158</f>
        <v>0</v>
      </c>
    </row>
    <row r="128" s="12" customFormat="1" ht="22.8" customHeight="1">
      <c r="A128" s="12"/>
      <c r="B128" s="202"/>
      <c r="C128" s="203"/>
      <c r="D128" s="204" t="s">
        <v>74</v>
      </c>
      <c r="E128" s="216" t="s">
        <v>137</v>
      </c>
      <c r="F128" s="216" t="s">
        <v>138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SUM(P129:P130)</f>
        <v>0</v>
      </c>
      <c r="Q128" s="210"/>
      <c r="R128" s="211">
        <f>SUM(R129:R130)</f>
        <v>0.13</v>
      </c>
      <c r="S128" s="210"/>
      <c r="T128" s="212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83</v>
      </c>
      <c r="AT128" s="214" t="s">
        <v>74</v>
      </c>
      <c r="AU128" s="214" t="s">
        <v>83</v>
      </c>
      <c r="AY128" s="213" t="s">
        <v>136</v>
      </c>
      <c r="BK128" s="215">
        <f>SUM(BK129:BK130)</f>
        <v>0</v>
      </c>
    </row>
    <row r="129" s="2" customFormat="1" ht="24.15" customHeight="1">
      <c r="A129" s="38"/>
      <c r="B129" s="39"/>
      <c r="C129" s="218" t="s">
        <v>83</v>
      </c>
      <c r="D129" s="218" t="s">
        <v>139</v>
      </c>
      <c r="E129" s="219" t="s">
        <v>442</v>
      </c>
      <c r="F129" s="220" t="s">
        <v>443</v>
      </c>
      <c r="G129" s="221" t="s">
        <v>171</v>
      </c>
      <c r="H129" s="222">
        <v>10</v>
      </c>
      <c r="I129" s="223"/>
      <c r="J129" s="224">
        <f>ROUND(I129*H129,2)</f>
        <v>0</v>
      </c>
      <c r="K129" s="220" t="s">
        <v>1</v>
      </c>
      <c r="L129" s="44"/>
      <c r="M129" s="225" t="s">
        <v>1</v>
      </c>
      <c r="N129" s="226" t="s">
        <v>41</v>
      </c>
      <c r="O129" s="91"/>
      <c r="P129" s="227">
        <f>O129*H129</f>
        <v>0</v>
      </c>
      <c r="Q129" s="227">
        <v>0.012999999999999999</v>
      </c>
      <c r="R129" s="227">
        <f>Q129*H129</f>
        <v>0.13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144</v>
      </c>
      <c r="AT129" s="229" t="s">
        <v>139</v>
      </c>
      <c r="AU129" s="229" t="s">
        <v>145</v>
      </c>
      <c r="AY129" s="17" t="s">
        <v>136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145</v>
      </c>
      <c r="BK129" s="230">
        <f>ROUND(I129*H129,2)</f>
        <v>0</v>
      </c>
      <c r="BL129" s="17" t="s">
        <v>144</v>
      </c>
      <c r="BM129" s="229" t="s">
        <v>789</v>
      </c>
    </row>
    <row r="130" s="14" customFormat="1">
      <c r="A130" s="14"/>
      <c r="B130" s="242"/>
      <c r="C130" s="243"/>
      <c r="D130" s="233" t="s">
        <v>147</v>
      </c>
      <c r="E130" s="244" t="s">
        <v>1</v>
      </c>
      <c r="F130" s="245" t="s">
        <v>194</v>
      </c>
      <c r="G130" s="243"/>
      <c r="H130" s="246">
        <v>10</v>
      </c>
      <c r="I130" s="247"/>
      <c r="J130" s="243"/>
      <c r="K130" s="243"/>
      <c r="L130" s="248"/>
      <c r="M130" s="249"/>
      <c r="N130" s="250"/>
      <c r="O130" s="250"/>
      <c r="P130" s="250"/>
      <c r="Q130" s="250"/>
      <c r="R130" s="250"/>
      <c r="S130" s="250"/>
      <c r="T130" s="25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2" t="s">
        <v>147</v>
      </c>
      <c r="AU130" s="252" t="s">
        <v>145</v>
      </c>
      <c r="AV130" s="14" t="s">
        <v>145</v>
      </c>
      <c r="AW130" s="14" t="s">
        <v>32</v>
      </c>
      <c r="AX130" s="14" t="s">
        <v>83</v>
      </c>
      <c r="AY130" s="252" t="s">
        <v>136</v>
      </c>
    </row>
    <row r="131" s="12" customFormat="1" ht="22.8" customHeight="1">
      <c r="A131" s="12"/>
      <c r="B131" s="202"/>
      <c r="C131" s="203"/>
      <c r="D131" s="204" t="s">
        <v>74</v>
      </c>
      <c r="E131" s="216" t="s">
        <v>150</v>
      </c>
      <c r="F131" s="216" t="s">
        <v>151</v>
      </c>
      <c r="G131" s="203"/>
      <c r="H131" s="203"/>
      <c r="I131" s="206"/>
      <c r="J131" s="217">
        <f>BK131</f>
        <v>0</v>
      </c>
      <c r="K131" s="203"/>
      <c r="L131" s="208"/>
      <c r="M131" s="209"/>
      <c r="N131" s="210"/>
      <c r="O131" s="210"/>
      <c r="P131" s="211">
        <f>SUM(P132:P141)</f>
        <v>0</v>
      </c>
      <c r="Q131" s="210"/>
      <c r="R131" s="211">
        <f>SUM(R132:R141)</f>
        <v>1.9166099999999999</v>
      </c>
      <c r="S131" s="210"/>
      <c r="T131" s="212">
        <f>SUM(T132:T141)</f>
        <v>0.0030600000000000002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83</v>
      </c>
      <c r="AT131" s="214" t="s">
        <v>74</v>
      </c>
      <c r="AU131" s="214" t="s">
        <v>83</v>
      </c>
      <c r="AY131" s="213" t="s">
        <v>136</v>
      </c>
      <c r="BK131" s="215">
        <f>SUM(BK132:BK141)</f>
        <v>0</v>
      </c>
    </row>
    <row r="132" s="2" customFormat="1" ht="24.15" customHeight="1">
      <c r="A132" s="38"/>
      <c r="B132" s="39"/>
      <c r="C132" s="218" t="s">
        <v>145</v>
      </c>
      <c r="D132" s="218" t="s">
        <v>139</v>
      </c>
      <c r="E132" s="219" t="s">
        <v>152</v>
      </c>
      <c r="F132" s="220" t="s">
        <v>153</v>
      </c>
      <c r="G132" s="221" t="s">
        <v>142</v>
      </c>
      <c r="H132" s="222">
        <v>50</v>
      </c>
      <c r="I132" s="223"/>
      <c r="J132" s="224">
        <f>ROUND(I132*H132,2)</f>
        <v>0</v>
      </c>
      <c r="K132" s="220" t="s">
        <v>143</v>
      </c>
      <c r="L132" s="44"/>
      <c r="M132" s="225" t="s">
        <v>1</v>
      </c>
      <c r="N132" s="226" t="s">
        <v>41</v>
      </c>
      <c r="O132" s="91"/>
      <c r="P132" s="227">
        <f>O132*H132</f>
        <v>0</v>
      </c>
      <c r="Q132" s="227">
        <v>0.00025999999999999998</v>
      </c>
      <c r="R132" s="227">
        <f>Q132*H132</f>
        <v>0.012999999999999999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144</v>
      </c>
      <c r="AT132" s="229" t="s">
        <v>139</v>
      </c>
      <c r="AU132" s="229" t="s">
        <v>145</v>
      </c>
      <c r="AY132" s="17" t="s">
        <v>136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145</v>
      </c>
      <c r="BK132" s="230">
        <f>ROUND(I132*H132,2)</f>
        <v>0</v>
      </c>
      <c r="BL132" s="17" t="s">
        <v>144</v>
      </c>
      <c r="BM132" s="229" t="s">
        <v>790</v>
      </c>
    </row>
    <row r="133" s="14" customFormat="1">
      <c r="A133" s="14"/>
      <c r="B133" s="242"/>
      <c r="C133" s="243"/>
      <c r="D133" s="233" t="s">
        <v>147</v>
      </c>
      <c r="E133" s="244" t="s">
        <v>1</v>
      </c>
      <c r="F133" s="245" t="s">
        <v>358</v>
      </c>
      <c r="G133" s="243"/>
      <c r="H133" s="246">
        <v>50</v>
      </c>
      <c r="I133" s="247"/>
      <c r="J133" s="243"/>
      <c r="K133" s="243"/>
      <c r="L133" s="248"/>
      <c r="M133" s="249"/>
      <c r="N133" s="250"/>
      <c r="O133" s="250"/>
      <c r="P133" s="250"/>
      <c r="Q133" s="250"/>
      <c r="R133" s="250"/>
      <c r="S133" s="250"/>
      <c r="T133" s="25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2" t="s">
        <v>147</v>
      </c>
      <c r="AU133" s="252" t="s">
        <v>145</v>
      </c>
      <c r="AV133" s="14" t="s">
        <v>145</v>
      </c>
      <c r="AW133" s="14" t="s">
        <v>32</v>
      </c>
      <c r="AX133" s="14" t="s">
        <v>83</v>
      </c>
      <c r="AY133" s="252" t="s">
        <v>136</v>
      </c>
    </row>
    <row r="134" s="2" customFormat="1" ht="21.75" customHeight="1">
      <c r="A134" s="38"/>
      <c r="B134" s="39"/>
      <c r="C134" s="218" t="s">
        <v>137</v>
      </c>
      <c r="D134" s="218" t="s">
        <v>139</v>
      </c>
      <c r="E134" s="219" t="s">
        <v>158</v>
      </c>
      <c r="F134" s="220" t="s">
        <v>159</v>
      </c>
      <c r="G134" s="221" t="s">
        <v>142</v>
      </c>
      <c r="H134" s="222">
        <v>50</v>
      </c>
      <c r="I134" s="223"/>
      <c r="J134" s="224">
        <f>ROUND(I134*H134,2)</f>
        <v>0</v>
      </c>
      <c r="K134" s="220" t="s">
        <v>143</v>
      </c>
      <c r="L134" s="44"/>
      <c r="M134" s="225" t="s">
        <v>1</v>
      </c>
      <c r="N134" s="226" t="s">
        <v>41</v>
      </c>
      <c r="O134" s="91"/>
      <c r="P134" s="227">
        <f>O134*H134</f>
        <v>0</v>
      </c>
      <c r="Q134" s="227">
        <v>0.0043800000000000002</v>
      </c>
      <c r="R134" s="227">
        <f>Q134*H134</f>
        <v>0.219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144</v>
      </c>
      <c r="AT134" s="229" t="s">
        <v>139</v>
      </c>
      <c r="AU134" s="229" t="s">
        <v>145</v>
      </c>
      <c r="AY134" s="17" t="s">
        <v>136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145</v>
      </c>
      <c r="BK134" s="230">
        <f>ROUND(I134*H134,2)</f>
        <v>0</v>
      </c>
      <c r="BL134" s="17" t="s">
        <v>144</v>
      </c>
      <c r="BM134" s="229" t="s">
        <v>791</v>
      </c>
    </row>
    <row r="135" s="14" customFormat="1">
      <c r="A135" s="14"/>
      <c r="B135" s="242"/>
      <c r="C135" s="243"/>
      <c r="D135" s="233" t="s">
        <v>147</v>
      </c>
      <c r="E135" s="244" t="s">
        <v>1</v>
      </c>
      <c r="F135" s="245" t="s">
        <v>358</v>
      </c>
      <c r="G135" s="243"/>
      <c r="H135" s="246">
        <v>50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2" t="s">
        <v>147</v>
      </c>
      <c r="AU135" s="252" t="s">
        <v>145</v>
      </c>
      <c r="AV135" s="14" t="s">
        <v>145</v>
      </c>
      <c r="AW135" s="14" t="s">
        <v>32</v>
      </c>
      <c r="AX135" s="14" t="s">
        <v>83</v>
      </c>
      <c r="AY135" s="252" t="s">
        <v>136</v>
      </c>
    </row>
    <row r="136" s="2" customFormat="1" ht="24.15" customHeight="1">
      <c r="A136" s="38"/>
      <c r="B136" s="39"/>
      <c r="C136" s="218" t="s">
        <v>144</v>
      </c>
      <c r="D136" s="218" t="s">
        <v>139</v>
      </c>
      <c r="E136" s="219" t="s">
        <v>161</v>
      </c>
      <c r="F136" s="220" t="s">
        <v>162</v>
      </c>
      <c r="G136" s="221" t="s">
        <v>142</v>
      </c>
      <c r="H136" s="222">
        <v>50</v>
      </c>
      <c r="I136" s="223"/>
      <c r="J136" s="224">
        <f>ROUND(I136*H136,2)</f>
        <v>0</v>
      </c>
      <c r="K136" s="220" t="s">
        <v>143</v>
      </c>
      <c r="L136" s="44"/>
      <c r="M136" s="225" t="s">
        <v>1</v>
      </c>
      <c r="N136" s="226" t="s">
        <v>41</v>
      </c>
      <c r="O136" s="91"/>
      <c r="P136" s="227">
        <f>O136*H136</f>
        <v>0</v>
      </c>
      <c r="Q136" s="227">
        <v>0.033579999999999999</v>
      </c>
      <c r="R136" s="227">
        <f>Q136*H136</f>
        <v>1.6789999999999998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144</v>
      </c>
      <c r="AT136" s="229" t="s">
        <v>139</v>
      </c>
      <c r="AU136" s="229" t="s">
        <v>145</v>
      </c>
      <c r="AY136" s="17" t="s">
        <v>136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145</v>
      </c>
      <c r="BK136" s="230">
        <f>ROUND(I136*H136,2)</f>
        <v>0</v>
      </c>
      <c r="BL136" s="17" t="s">
        <v>144</v>
      </c>
      <c r="BM136" s="229" t="s">
        <v>792</v>
      </c>
    </row>
    <row r="137" s="14" customFormat="1">
      <c r="A137" s="14"/>
      <c r="B137" s="242"/>
      <c r="C137" s="243"/>
      <c r="D137" s="233" t="s">
        <v>147</v>
      </c>
      <c r="E137" s="244" t="s">
        <v>1</v>
      </c>
      <c r="F137" s="245" t="s">
        <v>358</v>
      </c>
      <c r="G137" s="243"/>
      <c r="H137" s="246">
        <v>50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2" t="s">
        <v>147</v>
      </c>
      <c r="AU137" s="252" t="s">
        <v>145</v>
      </c>
      <c r="AV137" s="14" t="s">
        <v>145</v>
      </c>
      <c r="AW137" s="14" t="s">
        <v>32</v>
      </c>
      <c r="AX137" s="14" t="s">
        <v>83</v>
      </c>
      <c r="AY137" s="252" t="s">
        <v>136</v>
      </c>
    </row>
    <row r="138" s="2" customFormat="1" ht="37.8" customHeight="1">
      <c r="A138" s="38"/>
      <c r="B138" s="39"/>
      <c r="C138" s="218" t="s">
        <v>164</v>
      </c>
      <c r="D138" s="218" t="s">
        <v>139</v>
      </c>
      <c r="E138" s="219" t="s">
        <v>165</v>
      </c>
      <c r="F138" s="220" t="s">
        <v>166</v>
      </c>
      <c r="G138" s="221" t="s">
        <v>142</v>
      </c>
      <c r="H138" s="222">
        <v>50</v>
      </c>
      <c r="I138" s="223"/>
      <c r="J138" s="224">
        <f>ROUND(I138*H138,2)</f>
        <v>0</v>
      </c>
      <c r="K138" s="220" t="s">
        <v>1</v>
      </c>
      <c r="L138" s="44"/>
      <c r="M138" s="225" t="s">
        <v>1</v>
      </c>
      <c r="N138" s="226" t="s">
        <v>41</v>
      </c>
      <c r="O138" s="91"/>
      <c r="P138" s="227">
        <f>O138*H138</f>
        <v>0</v>
      </c>
      <c r="Q138" s="227">
        <v>0.00011</v>
      </c>
      <c r="R138" s="227">
        <f>Q138*H138</f>
        <v>0.0055000000000000005</v>
      </c>
      <c r="S138" s="227">
        <v>6.0000000000000002E-05</v>
      </c>
      <c r="T138" s="228">
        <f>S138*H138</f>
        <v>0.0030000000000000001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144</v>
      </c>
      <c r="AT138" s="229" t="s">
        <v>139</v>
      </c>
      <c r="AU138" s="229" t="s">
        <v>145</v>
      </c>
      <c r="AY138" s="17" t="s">
        <v>136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145</v>
      </c>
      <c r="BK138" s="230">
        <f>ROUND(I138*H138,2)</f>
        <v>0</v>
      </c>
      <c r="BL138" s="17" t="s">
        <v>144</v>
      </c>
      <c r="BM138" s="229" t="s">
        <v>793</v>
      </c>
    </row>
    <row r="139" s="14" customFormat="1">
      <c r="A139" s="14"/>
      <c r="B139" s="242"/>
      <c r="C139" s="243"/>
      <c r="D139" s="233" t="s">
        <v>147</v>
      </c>
      <c r="E139" s="244" t="s">
        <v>1</v>
      </c>
      <c r="F139" s="245" t="s">
        <v>358</v>
      </c>
      <c r="G139" s="243"/>
      <c r="H139" s="246">
        <v>50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2" t="s">
        <v>147</v>
      </c>
      <c r="AU139" s="252" t="s">
        <v>145</v>
      </c>
      <c r="AV139" s="14" t="s">
        <v>145</v>
      </c>
      <c r="AW139" s="14" t="s">
        <v>32</v>
      </c>
      <c r="AX139" s="14" t="s">
        <v>83</v>
      </c>
      <c r="AY139" s="252" t="s">
        <v>136</v>
      </c>
    </row>
    <row r="140" s="2" customFormat="1" ht="16.5" customHeight="1">
      <c r="A140" s="38"/>
      <c r="B140" s="39"/>
      <c r="C140" s="218" t="s">
        <v>150</v>
      </c>
      <c r="D140" s="218" t="s">
        <v>139</v>
      </c>
      <c r="E140" s="219" t="s">
        <v>169</v>
      </c>
      <c r="F140" s="220" t="s">
        <v>170</v>
      </c>
      <c r="G140" s="221" t="s">
        <v>171</v>
      </c>
      <c r="H140" s="222">
        <v>1</v>
      </c>
      <c r="I140" s="223"/>
      <c r="J140" s="224">
        <f>ROUND(I140*H140,2)</f>
        <v>0</v>
      </c>
      <c r="K140" s="220" t="s">
        <v>1</v>
      </c>
      <c r="L140" s="44"/>
      <c r="M140" s="225" t="s">
        <v>1</v>
      </c>
      <c r="N140" s="226" t="s">
        <v>41</v>
      </c>
      <c r="O140" s="91"/>
      <c r="P140" s="227">
        <f>O140*H140</f>
        <v>0</v>
      </c>
      <c r="Q140" s="227">
        <v>0.00011</v>
      </c>
      <c r="R140" s="227">
        <f>Q140*H140</f>
        <v>0.00011</v>
      </c>
      <c r="S140" s="227">
        <v>6.0000000000000002E-05</v>
      </c>
      <c r="T140" s="228">
        <f>S140*H140</f>
        <v>6.0000000000000002E-05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144</v>
      </c>
      <c r="AT140" s="229" t="s">
        <v>139</v>
      </c>
      <c r="AU140" s="229" t="s">
        <v>145</v>
      </c>
      <c r="AY140" s="17" t="s">
        <v>136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145</v>
      </c>
      <c r="BK140" s="230">
        <f>ROUND(I140*H140,2)</f>
        <v>0</v>
      </c>
      <c r="BL140" s="17" t="s">
        <v>144</v>
      </c>
      <c r="BM140" s="229" t="s">
        <v>794</v>
      </c>
    </row>
    <row r="141" s="14" customFormat="1">
      <c r="A141" s="14"/>
      <c r="B141" s="242"/>
      <c r="C141" s="243"/>
      <c r="D141" s="233" t="s">
        <v>147</v>
      </c>
      <c r="E141" s="244" t="s">
        <v>1</v>
      </c>
      <c r="F141" s="245" t="s">
        <v>83</v>
      </c>
      <c r="G141" s="243"/>
      <c r="H141" s="246">
        <v>1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147</v>
      </c>
      <c r="AU141" s="252" t="s">
        <v>145</v>
      </c>
      <c r="AV141" s="14" t="s">
        <v>145</v>
      </c>
      <c r="AW141" s="14" t="s">
        <v>32</v>
      </c>
      <c r="AX141" s="14" t="s">
        <v>83</v>
      </c>
      <c r="AY141" s="252" t="s">
        <v>136</v>
      </c>
    </row>
    <row r="142" s="12" customFormat="1" ht="22.8" customHeight="1">
      <c r="A142" s="12"/>
      <c r="B142" s="202"/>
      <c r="C142" s="203"/>
      <c r="D142" s="204" t="s">
        <v>74</v>
      </c>
      <c r="E142" s="216" t="s">
        <v>173</v>
      </c>
      <c r="F142" s="216" t="s">
        <v>174</v>
      </c>
      <c r="G142" s="203"/>
      <c r="H142" s="203"/>
      <c r="I142" s="206"/>
      <c r="J142" s="217">
        <f>BK142</f>
        <v>0</v>
      </c>
      <c r="K142" s="203"/>
      <c r="L142" s="208"/>
      <c r="M142" s="209"/>
      <c r="N142" s="210"/>
      <c r="O142" s="210"/>
      <c r="P142" s="211">
        <f>SUM(P143:P151)</f>
        <v>0</v>
      </c>
      <c r="Q142" s="210"/>
      <c r="R142" s="211">
        <f>SUM(R143:R151)</f>
        <v>0</v>
      </c>
      <c r="S142" s="210"/>
      <c r="T142" s="212">
        <f>SUM(T143:T151)</f>
        <v>1.929154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3" t="s">
        <v>83</v>
      </c>
      <c r="AT142" s="214" t="s">
        <v>74</v>
      </c>
      <c r="AU142" s="214" t="s">
        <v>83</v>
      </c>
      <c r="AY142" s="213" t="s">
        <v>136</v>
      </c>
      <c r="BK142" s="215">
        <f>SUM(BK143:BK151)</f>
        <v>0</v>
      </c>
    </row>
    <row r="143" s="2" customFormat="1" ht="21.75" customHeight="1">
      <c r="A143" s="38"/>
      <c r="B143" s="39"/>
      <c r="C143" s="218" t="s">
        <v>175</v>
      </c>
      <c r="D143" s="218" t="s">
        <v>139</v>
      </c>
      <c r="E143" s="219" t="s">
        <v>180</v>
      </c>
      <c r="F143" s="220" t="s">
        <v>181</v>
      </c>
      <c r="G143" s="221" t="s">
        <v>142</v>
      </c>
      <c r="H143" s="222">
        <v>10.441000000000001</v>
      </c>
      <c r="I143" s="223"/>
      <c r="J143" s="224">
        <f>ROUND(I143*H143,2)</f>
        <v>0</v>
      </c>
      <c r="K143" s="220" t="s">
        <v>143</v>
      </c>
      <c r="L143" s="44"/>
      <c r="M143" s="225" t="s">
        <v>1</v>
      </c>
      <c r="N143" s="226" t="s">
        <v>41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0.075999999999999998</v>
      </c>
      <c r="T143" s="228">
        <f>S143*H143</f>
        <v>0.793516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144</v>
      </c>
      <c r="AT143" s="229" t="s">
        <v>139</v>
      </c>
      <c r="AU143" s="229" t="s">
        <v>145</v>
      </c>
      <c r="AY143" s="17" t="s">
        <v>136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145</v>
      </c>
      <c r="BK143" s="230">
        <f>ROUND(I143*H143,2)</f>
        <v>0</v>
      </c>
      <c r="BL143" s="17" t="s">
        <v>144</v>
      </c>
      <c r="BM143" s="229" t="s">
        <v>795</v>
      </c>
    </row>
    <row r="144" s="14" customFormat="1">
      <c r="A144" s="14"/>
      <c r="B144" s="242"/>
      <c r="C144" s="243"/>
      <c r="D144" s="233" t="s">
        <v>147</v>
      </c>
      <c r="E144" s="244" t="s">
        <v>1</v>
      </c>
      <c r="F144" s="245" t="s">
        <v>796</v>
      </c>
      <c r="G144" s="243"/>
      <c r="H144" s="246">
        <v>8.8650000000000002</v>
      </c>
      <c r="I144" s="247"/>
      <c r="J144" s="243"/>
      <c r="K144" s="243"/>
      <c r="L144" s="248"/>
      <c r="M144" s="249"/>
      <c r="N144" s="250"/>
      <c r="O144" s="250"/>
      <c r="P144" s="250"/>
      <c r="Q144" s="250"/>
      <c r="R144" s="250"/>
      <c r="S144" s="250"/>
      <c r="T144" s="25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2" t="s">
        <v>147</v>
      </c>
      <c r="AU144" s="252" t="s">
        <v>145</v>
      </c>
      <c r="AV144" s="14" t="s">
        <v>145</v>
      </c>
      <c r="AW144" s="14" t="s">
        <v>32</v>
      </c>
      <c r="AX144" s="14" t="s">
        <v>75</v>
      </c>
      <c r="AY144" s="252" t="s">
        <v>136</v>
      </c>
    </row>
    <row r="145" s="14" customFormat="1">
      <c r="A145" s="14"/>
      <c r="B145" s="242"/>
      <c r="C145" s="243"/>
      <c r="D145" s="233" t="s">
        <v>147</v>
      </c>
      <c r="E145" s="244" t="s">
        <v>1</v>
      </c>
      <c r="F145" s="245" t="s">
        <v>369</v>
      </c>
      <c r="G145" s="243"/>
      <c r="H145" s="246">
        <v>1.5760000000000001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2" t="s">
        <v>147</v>
      </c>
      <c r="AU145" s="252" t="s">
        <v>145</v>
      </c>
      <c r="AV145" s="14" t="s">
        <v>145</v>
      </c>
      <c r="AW145" s="14" t="s">
        <v>32</v>
      </c>
      <c r="AX145" s="14" t="s">
        <v>75</v>
      </c>
      <c r="AY145" s="252" t="s">
        <v>136</v>
      </c>
    </row>
    <row r="146" s="15" customFormat="1">
      <c r="A146" s="15"/>
      <c r="B146" s="257"/>
      <c r="C146" s="258"/>
      <c r="D146" s="233" t="s">
        <v>147</v>
      </c>
      <c r="E146" s="259" t="s">
        <v>1</v>
      </c>
      <c r="F146" s="260" t="s">
        <v>185</v>
      </c>
      <c r="G146" s="258"/>
      <c r="H146" s="261">
        <v>10.441000000000001</v>
      </c>
      <c r="I146" s="262"/>
      <c r="J146" s="258"/>
      <c r="K146" s="258"/>
      <c r="L146" s="263"/>
      <c r="M146" s="264"/>
      <c r="N146" s="265"/>
      <c r="O146" s="265"/>
      <c r="P146" s="265"/>
      <c r="Q146" s="265"/>
      <c r="R146" s="265"/>
      <c r="S146" s="265"/>
      <c r="T146" s="266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7" t="s">
        <v>147</v>
      </c>
      <c r="AU146" s="267" t="s">
        <v>145</v>
      </c>
      <c r="AV146" s="15" t="s">
        <v>144</v>
      </c>
      <c r="AW146" s="15" t="s">
        <v>32</v>
      </c>
      <c r="AX146" s="15" t="s">
        <v>83</v>
      </c>
      <c r="AY146" s="267" t="s">
        <v>136</v>
      </c>
    </row>
    <row r="147" s="2" customFormat="1" ht="21.75" customHeight="1">
      <c r="A147" s="38"/>
      <c r="B147" s="39"/>
      <c r="C147" s="218" t="s">
        <v>179</v>
      </c>
      <c r="D147" s="218" t="s">
        <v>139</v>
      </c>
      <c r="E147" s="219" t="s">
        <v>186</v>
      </c>
      <c r="F147" s="220" t="s">
        <v>187</v>
      </c>
      <c r="G147" s="221" t="s">
        <v>142</v>
      </c>
      <c r="H147" s="222">
        <v>18.026</v>
      </c>
      <c r="I147" s="223"/>
      <c r="J147" s="224">
        <f>ROUND(I147*H147,2)</f>
        <v>0</v>
      </c>
      <c r="K147" s="220" t="s">
        <v>143</v>
      </c>
      <c r="L147" s="44"/>
      <c r="M147" s="225" t="s">
        <v>1</v>
      </c>
      <c r="N147" s="226" t="s">
        <v>41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0.063</v>
      </c>
      <c r="T147" s="228">
        <f>S147*H147</f>
        <v>1.1356379999999999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144</v>
      </c>
      <c r="AT147" s="229" t="s">
        <v>139</v>
      </c>
      <c r="AU147" s="229" t="s">
        <v>145</v>
      </c>
      <c r="AY147" s="17" t="s">
        <v>136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145</v>
      </c>
      <c r="BK147" s="230">
        <f>ROUND(I147*H147,2)</f>
        <v>0</v>
      </c>
      <c r="BL147" s="17" t="s">
        <v>144</v>
      </c>
      <c r="BM147" s="229" t="s">
        <v>797</v>
      </c>
    </row>
    <row r="148" s="14" customFormat="1">
      <c r="A148" s="14"/>
      <c r="B148" s="242"/>
      <c r="C148" s="243"/>
      <c r="D148" s="233" t="s">
        <v>147</v>
      </c>
      <c r="E148" s="244" t="s">
        <v>1</v>
      </c>
      <c r="F148" s="245" t="s">
        <v>494</v>
      </c>
      <c r="G148" s="243"/>
      <c r="H148" s="246">
        <v>8.6679999999999993</v>
      </c>
      <c r="I148" s="247"/>
      <c r="J148" s="243"/>
      <c r="K148" s="243"/>
      <c r="L148" s="248"/>
      <c r="M148" s="249"/>
      <c r="N148" s="250"/>
      <c r="O148" s="250"/>
      <c r="P148" s="250"/>
      <c r="Q148" s="250"/>
      <c r="R148" s="250"/>
      <c r="S148" s="250"/>
      <c r="T148" s="25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2" t="s">
        <v>147</v>
      </c>
      <c r="AU148" s="252" t="s">
        <v>145</v>
      </c>
      <c r="AV148" s="14" t="s">
        <v>145</v>
      </c>
      <c r="AW148" s="14" t="s">
        <v>32</v>
      </c>
      <c r="AX148" s="14" t="s">
        <v>75</v>
      </c>
      <c r="AY148" s="252" t="s">
        <v>136</v>
      </c>
    </row>
    <row r="149" s="14" customFormat="1">
      <c r="A149" s="14"/>
      <c r="B149" s="242"/>
      <c r="C149" s="243"/>
      <c r="D149" s="233" t="s">
        <v>147</v>
      </c>
      <c r="E149" s="244" t="s">
        <v>1</v>
      </c>
      <c r="F149" s="245" t="s">
        <v>798</v>
      </c>
      <c r="G149" s="243"/>
      <c r="H149" s="246">
        <v>6.5010000000000003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2" t="s">
        <v>147</v>
      </c>
      <c r="AU149" s="252" t="s">
        <v>145</v>
      </c>
      <c r="AV149" s="14" t="s">
        <v>145</v>
      </c>
      <c r="AW149" s="14" t="s">
        <v>32</v>
      </c>
      <c r="AX149" s="14" t="s">
        <v>75</v>
      </c>
      <c r="AY149" s="252" t="s">
        <v>136</v>
      </c>
    </row>
    <row r="150" s="14" customFormat="1">
      <c r="A150" s="14"/>
      <c r="B150" s="242"/>
      <c r="C150" s="243"/>
      <c r="D150" s="233" t="s">
        <v>147</v>
      </c>
      <c r="E150" s="244" t="s">
        <v>1</v>
      </c>
      <c r="F150" s="245" t="s">
        <v>495</v>
      </c>
      <c r="G150" s="243"/>
      <c r="H150" s="246">
        <v>2.8570000000000002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2" t="s">
        <v>147</v>
      </c>
      <c r="AU150" s="252" t="s">
        <v>145</v>
      </c>
      <c r="AV150" s="14" t="s">
        <v>145</v>
      </c>
      <c r="AW150" s="14" t="s">
        <v>32</v>
      </c>
      <c r="AX150" s="14" t="s">
        <v>75</v>
      </c>
      <c r="AY150" s="252" t="s">
        <v>136</v>
      </c>
    </row>
    <row r="151" s="15" customFormat="1">
      <c r="A151" s="15"/>
      <c r="B151" s="257"/>
      <c r="C151" s="258"/>
      <c r="D151" s="233" t="s">
        <v>147</v>
      </c>
      <c r="E151" s="259" t="s">
        <v>1</v>
      </c>
      <c r="F151" s="260" t="s">
        <v>185</v>
      </c>
      <c r="G151" s="258"/>
      <c r="H151" s="261">
        <v>18.026</v>
      </c>
      <c r="I151" s="262"/>
      <c r="J151" s="258"/>
      <c r="K151" s="258"/>
      <c r="L151" s="263"/>
      <c r="M151" s="264"/>
      <c r="N151" s="265"/>
      <c r="O151" s="265"/>
      <c r="P151" s="265"/>
      <c r="Q151" s="265"/>
      <c r="R151" s="265"/>
      <c r="S151" s="265"/>
      <c r="T151" s="266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7" t="s">
        <v>147</v>
      </c>
      <c r="AU151" s="267" t="s">
        <v>145</v>
      </c>
      <c r="AV151" s="15" t="s">
        <v>144</v>
      </c>
      <c r="AW151" s="15" t="s">
        <v>32</v>
      </c>
      <c r="AX151" s="15" t="s">
        <v>83</v>
      </c>
      <c r="AY151" s="267" t="s">
        <v>136</v>
      </c>
    </row>
    <row r="152" s="12" customFormat="1" ht="22.8" customHeight="1">
      <c r="A152" s="12"/>
      <c r="B152" s="202"/>
      <c r="C152" s="203"/>
      <c r="D152" s="204" t="s">
        <v>74</v>
      </c>
      <c r="E152" s="216" t="s">
        <v>192</v>
      </c>
      <c r="F152" s="216" t="s">
        <v>193</v>
      </c>
      <c r="G152" s="203"/>
      <c r="H152" s="203"/>
      <c r="I152" s="206"/>
      <c r="J152" s="217">
        <f>BK152</f>
        <v>0</v>
      </c>
      <c r="K152" s="203"/>
      <c r="L152" s="208"/>
      <c r="M152" s="209"/>
      <c r="N152" s="210"/>
      <c r="O152" s="210"/>
      <c r="P152" s="211">
        <f>SUM(P153:P157)</f>
        <v>0</v>
      </c>
      <c r="Q152" s="210"/>
      <c r="R152" s="211">
        <f>SUM(R153:R157)</f>
        <v>0</v>
      </c>
      <c r="S152" s="210"/>
      <c r="T152" s="212">
        <f>SUM(T153:T157)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3" t="s">
        <v>83</v>
      </c>
      <c r="AT152" s="214" t="s">
        <v>74</v>
      </c>
      <c r="AU152" s="214" t="s">
        <v>83</v>
      </c>
      <c r="AY152" s="213" t="s">
        <v>136</v>
      </c>
      <c r="BK152" s="215">
        <f>SUM(BK153:BK157)</f>
        <v>0</v>
      </c>
    </row>
    <row r="153" s="2" customFormat="1" ht="24.15" customHeight="1">
      <c r="A153" s="38"/>
      <c r="B153" s="39"/>
      <c r="C153" s="218" t="s">
        <v>173</v>
      </c>
      <c r="D153" s="218" t="s">
        <v>139</v>
      </c>
      <c r="E153" s="219" t="s">
        <v>195</v>
      </c>
      <c r="F153" s="220" t="s">
        <v>196</v>
      </c>
      <c r="G153" s="221" t="s">
        <v>197</v>
      </c>
      <c r="H153" s="222">
        <v>3.6749999999999998</v>
      </c>
      <c r="I153" s="223"/>
      <c r="J153" s="224">
        <f>ROUND(I153*H153,2)</f>
        <v>0</v>
      </c>
      <c r="K153" s="220" t="s">
        <v>143</v>
      </c>
      <c r="L153" s="44"/>
      <c r="M153" s="225" t="s">
        <v>1</v>
      </c>
      <c r="N153" s="226" t="s">
        <v>41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144</v>
      </c>
      <c r="AT153" s="229" t="s">
        <v>139</v>
      </c>
      <c r="AU153" s="229" t="s">
        <v>145</v>
      </c>
      <c r="AY153" s="17" t="s">
        <v>136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145</v>
      </c>
      <c r="BK153" s="230">
        <f>ROUND(I153*H153,2)</f>
        <v>0</v>
      </c>
      <c r="BL153" s="17" t="s">
        <v>144</v>
      </c>
      <c r="BM153" s="229" t="s">
        <v>799</v>
      </c>
    </row>
    <row r="154" s="2" customFormat="1" ht="24.15" customHeight="1">
      <c r="A154" s="38"/>
      <c r="B154" s="39"/>
      <c r="C154" s="218" t="s">
        <v>194</v>
      </c>
      <c r="D154" s="218" t="s">
        <v>139</v>
      </c>
      <c r="E154" s="219" t="s">
        <v>200</v>
      </c>
      <c r="F154" s="220" t="s">
        <v>201</v>
      </c>
      <c r="G154" s="221" t="s">
        <v>197</v>
      </c>
      <c r="H154" s="222">
        <v>46.494</v>
      </c>
      <c r="I154" s="223"/>
      <c r="J154" s="224">
        <f>ROUND(I154*H154,2)</f>
        <v>0</v>
      </c>
      <c r="K154" s="220" t="s">
        <v>143</v>
      </c>
      <c r="L154" s="44"/>
      <c r="M154" s="225" t="s">
        <v>1</v>
      </c>
      <c r="N154" s="226" t="s">
        <v>41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144</v>
      </c>
      <c r="AT154" s="229" t="s">
        <v>139</v>
      </c>
      <c r="AU154" s="229" t="s">
        <v>145</v>
      </c>
      <c r="AY154" s="17" t="s">
        <v>136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145</v>
      </c>
      <c r="BK154" s="230">
        <f>ROUND(I154*H154,2)</f>
        <v>0</v>
      </c>
      <c r="BL154" s="17" t="s">
        <v>144</v>
      </c>
      <c r="BM154" s="229" t="s">
        <v>800</v>
      </c>
    </row>
    <row r="155" s="13" customFormat="1">
      <c r="A155" s="13"/>
      <c r="B155" s="231"/>
      <c r="C155" s="232"/>
      <c r="D155" s="233" t="s">
        <v>147</v>
      </c>
      <c r="E155" s="234" t="s">
        <v>1</v>
      </c>
      <c r="F155" s="235" t="s">
        <v>203</v>
      </c>
      <c r="G155" s="232"/>
      <c r="H155" s="234" t="s">
        <v>1</v>
      </c>
      <c r="I155" s="236"/>
      <c r="J155" s="232"/>
      <c r="K155" s="232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147</v>
      </c>
      <c r="AU155" s="241" t="s">
        <v>145</v>
      </c>
      <c r="AV155" s="13" t="s">
        <v>83</v>
      </c>
      <c r="AW155" s="13" t="s">
        <v>32</v>
      </c>
      <c r="AX155" s="13" t="s">
        <v>75</v>
      </c>
      <c r="AY155" s="241" t="s">
        <v>136</v>
      </c>
    </row>
    <row r="156" s="14" customFormat="1">
      <c r="A156" s="14"/>
      <c r="B156" s="242"/>
      <c r="C156" s="243"/>
      <c r="D156" s="233" t="s">
        <v>147</v>
      </c>
      <c r="E156" s="244" t="s">
        <v>1</v>
      </c>
      <c r="F156" s="245" t="s">
        <v>801</v>
      </c>
      <c r="G156" s="243"/>
      <c r="H156" s="246">
        <v>46.494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2" t="s">
        <v>147</v>
      </c>
      <c r="AU156" s="252" t="s">
        <v>145</v>
      </c>
      <c r="AV156" s="14" t="s">
        <v>145</v>
      </c>
      <c r="AW156" s="14" t="s">
        <v>32</v>
      </c>
      <c r="AX156" s="14" t="s">
        <v>83</v>
      </c>
      <c r="AY156" s="252" t="s">
        <v>136</v>
      </c>
    </row>
    <row r="157" s="2" customFormat="1" ht="44.25" customHeight="1">
      <c r="A157" s="38"/>
      <c r="B157" s="39"/>
      <c r="C157" s="218" t="s">
        <v>199</v>
      </c>
      <c r="D157" s="218" t="s">
        <v>139</v>
      </c>
      <c r="E157" s="219" t="s">
        <v>205</v>
      </c>
      <c r="F157" s="220" t="s">
        <v>206</v>
      </c>
      <c r="G157" s="221" t="s">
        <v>197</v>
      </c>
      <c r="H157" s="222">
        <v>3.6749999999999998</v>
      </c>
      <c r="I157" s="223"/>
      <c r="J157" s="224">
        <f>ROUND(I157*H157,2)</f>
        <v>0</v>
      </c>
      <c r="K157" s="220" t="s">
        <v>143</v>
      </c>
      <c r="L157" s="44"/>
      <c r="M157" s="225" t="s">
        <v>1</v>
      </c>
      <c r="N157" s="226" t="s">
        <v>41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144</v>
      </c>
      <c r="AT157" s="229" t="s">
        <v>139</v>
      </c>
      <c r="AU157" s="229" t="s">
        <v>145</v>
      </c>
      <c r="AY157" s="17" t="s">
        <v>136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145</v>
      </c>
      <c r="BK157" s="230">
        <f>ROUND(I157*H157,2)</f>
        <v>0</v>
      </c>
      <c r="BL157" s="17" t="s">
        <v>144</v>
      </c>
      <c r="BM157" s="229" t="s">
        <v>802</v>
      </c>
    </row>
    <row r="158" s="12" customFormat="1" ht="22.8" customHeight="1">
      <c r="A158" s="12"/>
      <c r="B158" s="202"/>
      <c r="C158" s="203"/>
      <c r="D158" s="204" t="s">
        <v>74</v>
      </c>
      <c r="E158" s="216" t="s">
        <v>208</v>
      </c>
      <c r="F158" s="216" t="s">
        <v>209</v>
      </c>
      <c r="G158" s="203"/>
      <c r="H158" s="203"/>
      <c r="I158" s="206"/>
      <c r="J158" s="217">
        <f>BK158</f>
        <v>0</v>
      </c>
      <c r="K158" s="203"/>
      <c r="L158" s="208"/>
      <c r="M158" s="209"/>
      <c r="N158" s="210"/>
      <c r="O158" s="210"/>
      <c r="P158" s="211">
        <f>SUM(P159:P160)</f>
        <v>0</v>
      </c>
      <c r="Q158" s="210"/>
      <c r="R158" s="211">
        <f>SUM(R159:R160)</f>
        <v>0</v>
      </c>
      <c r="S158" s="210"/>
      <c r="T158" s="212">
        <f>SUM(T159:T160)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3" t="s">
        <v>83</v>
      </c>
      <c r="AT158" s="214" t="s">
        <v>74</v>
      </c>
      <c r="AU158" s="214" t="s">
        <v>83</v>
      </c>
      <c r="AY158" s="213" t="s">
        <v>136</v>
      </c>
      <c r="BK158" s="215">
        <f>SUM(BK159:BK160)</f>
        <v>0</v>
      </c>
    </row>
    <row r="159" s="2" customFormat="1" ht="24.15" customHeight="1">
      <c r="A159" s="38"/>
      <c r="B159" s="39"/>
      <c r="C159" s="218" t="s">
        <v>8</v>
      </c>
      <c r="D159" s="218" t="s">
        <v>139</v>
      </c>
      <c r="E159" s="219" t="s">
        <v>211</v>
      </c>
      <c r="F159" s="220" t="s">
        <v>212</v>
      </c>
      <c r="G159" s="221" t="s">
        <v>197</v>
      </c>
      <c r="H159" s="222">
        <v>2.0470000000000002</v>
      </c>
      <c r="I159" s="223"/>
      <c r="J159" s="224">
        <f>ROUND(I159*H159,2)</f>
        <v>0</v>
      </c>
      <c r="K159" s="220" t="s">
        <v>143</v>
      </c>
      <c r="L159" s="44"/>
      <c r="M159" s="225" t="s">
        <v>1</v>
      </c>
      <c r="N159" s="226" t="s">
        <v>41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144</v>
      </c>
      <c r="AT159" s="229" t="s">
        <v>139</v>
      </c>
      <c r="AU159" s="229" t="s">
        <v>145</v>
      </c>
      <c r="AY159" s="17" t="s">
        <v>136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145</v>
      </c>
      <c r="BK159" s="230">
        <f>ROUND(I159*H159,2)</f>
        <v>0</v>
      </c>
      <c r="BL159" s="17" t="s">
        <v>144</v>
      </c>
      <c r="BM159" s="229" t="s">
        <v>803</v>
      </c>
    </row>
    <row r="160" s="2" customFormat="1" ht="24.15" customHeight="1">
      <c r="A160" s="38"/>
      <c r="B160" s="39"/>
      <c r="C160" s="218" t="s">
        <v>210</v>
      </c>
      <c r="D160" s="218" t="s">
        <v>139</v>
      </c>
      <c r="E160" s="219" t="s">
        <v>215</v>
      </c>
      <c r="F160" s="220" t="s">
        <v>216</v>
      </c>
      <c r="G160" s="221" t="s">
        <v>197</v>
      </c>
      <c r="H160" s="222">
        <v>2.0470000000000002</v>
      </c>
      <c r="I160" s="223"/>
      <c r="J160" s="224">
        <f>ROUND(I160*H160,2)</f>
        <v>0</v>
      </c>
      <c r="K160" s="220" t="s">
        <v>143</v>
      </c>
      <c r="L160" s="44"/>
      <c r="M160" s="225" t="s">
        <v>1</v>
      </c>
      <c r="N160" s="226" t="s">
        <v>41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144</v>
      </c>
      <c r="AT160" s="229" t="s">
        <v>139</v>
      </c>
      <c r="AU160" s="229" t="s">
        <v>145</v>
      </c>
      <c r="AY160" s="17" t="s">
        <v>136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145</v>
      </c>
      <c r="BK160" s="230">
        <f>ROUND(I160*H160,2)</f>
        <v>0</v>
      </c>
      <c r="BL160" s="17" t="s">
        <v>144</v>
      </c>
      <c r="BM160" s="229" t="s">
        <v>804</v>
      </c>
    </row>
    <row r="161" s="12" customFormat="1" ht="25.92" customHeight="1">
      <c r="A161" s="12"/>
      <c r="B161" s="202"/>
      <c r="C161" s="203"/>
      <c r="D161" s="204" t="s">
        <v>74</v>
      </c>
      <c r="E161" s="205" t="s">
        <v>218</v>
      </c>
      <c r="F161" s="205" t="s">
        <v>219</v>
      </c>
      <c r="G161" s="203"/>
      <c r="H161" s="203"/>
      <c r="I161" s="206"/>
      <c r="J161" s="207">
        <f>BK161</f>
        <v>0</v>
      </c>
      <c r="K161" s="203"/>
      <c r="L161" s="208"/>
      <c r="M161" s="209"/>
      <c r="N161" s="210"/>
      <c r="O161" s="210"/>
      <c r="P161" s="211">
        <f>P162+P225+P230</f>
        <v>0</v>
      </c>
      <c r="Q161" s="210"/>
      <c r="R161" s="211">
        <f>R162+R225+R230</f>
        <v>0.76540739999999996</v>
      </c>
      <c r="S161" s="210"/>
      <c r="T161" s="212">
        <f>T162+T225+T230</f>
        <v>1.7430000000000001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3" t="s">
        <v>145</v>
      </c>
      <c r="AT161" s="214" t="s">
        <v>74</v>
      </c>
      <c r="AU161" s="214" t="s">
        <v>75</v>
      </c>
      <c r="AY161" s="213" t="s">
        <v>136</v>
      </c>
      <c r="BK161" s="215">
        <f>BK162+BK225+BK230</f>
        <v>0</v>
      </c>
    </row>
    <row r="162" s="12" customFormat="1" ht="22.8" customHeight="1">
      <c r="A162" s="12"/>
      <c r="B162" s="202"/>
      <c r="C162" s="203"/>
      <c r="D162" s="204" t="s">
        <v>74</v>
      </c>
      <c r="E162" s="216" t="s">
        <v>220</v>
      </c>
      <c r="F162" s="216" t="s">
        <v>221</v>
      </c>
      <c r="G162" s="203"/>
      <c r="H162" s="203"/>
      <c r="I162" s="206"/>
      <c r="J162" s="217">
        <f>BK162</f>
        <v>0</v>
      </c>
      <c r="K162" s="203"/>
      <c r="L162" s="208"/>
      <c r="M162" s="209"/>
      <c r="N162" s="210"/>
      <c r="O162" s="210"/>
      <c r="P162" s="211">
        <f>SUM(P163:P224)</f>
        <v>0</v>
      </c>
      <c r="Q162" s="210"/>
      <c r="R162" s="211">
        <f>SUM(R163:R224)</f>
        <v>0.71749999999999992</v>
      </c>
      <c r="S162" s="210"/>
      <c r="T162" s="212">
        <f>SUM(T163:T224)</f>
        <v>1.7280000000000002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3" t="s">
        <v>145</v>
      </c>
      <c r="AT162" s="214" t="s">
        <v>74</v>
      </c>
      <c r="AU162" s="214" t="s">
        <v>83</v>
      </c>
      <c r="AY162" s="213" t="s">
        <v>136</v>
      </c>
      <c r="BK162" s="215">
        <f>SUM(BK163:BK224)</f>
        <v>0</v>
      </c>
    </row>
    <row r="163" s="2" customFormat="1" ht="37.8" customHeight="1">
      <c r="A163" s="38"/>
      <c r="B163" s="39"/>
      <c r="C163" s="218" t="s">
        <v>214</v>
      </c>
      <c r="D163" s="218" t="s">
        <v>139</v>
      </c>
      <c r="E163" s="219" t="s">
        <v>223</v>
      </c>
      <c r="F163" s="220" t="s">
        <v>805</v>
      </c>
      <c r="G163" s="221" t="s">
        <v>225</v>
      </c>
      <c r="H163" s="222">
        <v>1</v>
      </c>
      <c r="I163" s="223"/>
      <c r="J163" s="224">
        <f>ROUND(I163*H163,2)</f>
        <v>0</v>
      </c>
      <c r="K163" s="220" t="s">
        <v>1</v>
      </c>
      <c r="L163" s="44"/>
      <c r="M163" s="225" t="s">
        <v>1</v>
      </c>
      <c r="N163" s="226" t="s">
        <v>41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226</v>
      </c>
      <c r="AT163" s="229" t="s">
        <v>139</v>
      </c>
      <c r="AU163" s="229" t="s">
        <v>145</v>
      </c>
      <c r="AY163" s="17" t="s">
        <v>136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145</v>
      </c>
      <c r="BK163" s="230">
        <f>ROUND(I163*H163,2)</f>
        <v>0</v>
      </c>
      <c r="BL163" s="17" t="s">
        <v>226</v>
      </c>
      <c r="BM163" s="229" t="s">
        <v>806</v>
      </c>
    </row>
    <row r="164" s="14" customFormat="1">
      <c r="A164" s="14"/>
      <c r="B164" s="242"/>
      <c r="C164" s="243"/>
      <c r="D164" s="233" t="s">
        <v>147</v>
      </c>
      <c r="E164" s="244" t="s">
        <v>1</v>
      </c>
      <c r="F164" s="245" t="s">
        <v>83</v>
      </c>
      <c r="G164" s="243"/>
      <c r="H164" s="246">
        <v>1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2" t="s">
        <v>147</v>
      </c>
      <c r="AU164" s="252" t="s">
        <v>145</v>
      </c>
      <c r="AV164" s="14" t="s">
        <v>145</v>
      </c>
      <c r="AW164" s="14" t="s">
        <v>32</v>
      </c>
      <c r="AX164" s="14" t="s">
        <v>83</v>
      </c>
      <c r="AY164" s="252" t="s">
        <v>136</v>
      </c>
    </row>
    <row r="165" s="2" customFormat="1" ht="16.5" customHeight="1">
      <c r="A165" s="38"/>
      <c r="B165" s="39"/>
      <c r="C165" s="268" t="s">
        <v>222</v>
      </c>
      <c r="D165" s="268" t="s">
        <v>228</v>
      </c>
      <c r="E165" s="269" t="s">
        <v>229</v>
      </c>
      <c r="F165" s="270" t="s">
        <v>807</v>
      </c>
      <c r="G165" s="271" t="s">
        <v>225</v>
      </c>
      <c r="H165" s="272">
        <v>1</v>
      </c>
      <c r="I165" s="273"/>
      <c r="J165" s="274">
        <f>ROUND(I165*H165,2)</f>
        <v>0</v>
      </c>
      <c r="K165" s="270" t="s">
        <v>1</v>
      </c>
      <c r="L165" s="275"/>
      <c r="M165" s="276" t="s">
        <v>1</v>
      </c>
      <c r="N165" s="277" t="s">
        <v>41</v>
      </c>
      <c r="O165" s="91"/>
      <c r="P165" s="227">
        <f>O165*H165</f>
        <v>0</v>
      </c>
      <c r="Q165" s="227">
        <v>0.020500000000000001</v>
      </c>
      <c r="R165" s="227">
        <f>Q165*H165</f>
        <v>0.020500000000000001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231</v>
      </c>
      <c r="AT165" s="229" t="s">
        <v>228</v>
      </c>
      <c r="AU165" s="229" t="s">
        <v>145</v>
      </c>
      <c r="AY165" s="17" t="s">
        <v>136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145</v>
      </c>
      <c r="BK165" s="230">
        <f>ROUND(I165*H165,2)</f>
        <v>0</v>
      </c>
      <c r="BL165" s="17" t="s">
        <v>226</v>
      </c>
      <c r="BM165" s="229" t="s">
        <v>808</v>
      </c>
    </row>
    <row r="166" s="2" customFormat="1" ht="37.8" customHeight="1">
      <c r="A166" s="38"/>
      <c r="B166" s="39"/>
      <c r="C166" s="218" t="s">
        <v>226</v>
      </c>
      <c r="D166" s="218" t="s">
        <v>139</v>
      </c>
      <c r="E166" s="219" t="s">
        <v>809</v>
      </c>
      <c r="F166" s="220" t="s">
        <v>810</v>
      </c>
      <c r="G166" s="221" t="s">
        <v>225</v>
      </c>
      <c r="H166" s="222">
        <v>1</v>
      </c>
      <c r="I166" s="223"/>
      <c r="J166" s="224">
        <f>ROUND(I166*H166,2)</f>
        <v>0</v>
      </c>
      <c r="K166" s="220" t="s">
        <v>1</v>
      </c>
      <c r="L166" s="44"/>
      <c r="M166" s="225" t="s">
        <v>1</v>
      </c>
      <c r="N166" s="226" t="s">
        <v>41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226</v>
      </c>
      <c r="AT166" s="229" t="s">
        <v>139</v>
      </c>
      <c r="AU166" s="229" t="s">
        <v>145</v>
      </c>
      <c r="AY166" s="17" t="s">
        <v>136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145</v>
      </c>
      <c r="BK166" s="230">
        <f>ROUND(I166*H166,2)</f>
        <v>0</v>
      </c>
      <c r="BL166" s="17" t="s">
        <v>226</v>
      </c>
      <c r="BM166" s="229" t="s">
        <v>811</v>
      </c>
    </row>
    <row r="167" s="14" customFormat="1">
      <c r="A167" s="14"/>
      <c r="B167" s="242"/>
      <c r="C167" s="243"/>
      <c r="D167" s="233" t="s">
        <v>147</v>
      </c>
      <c r="E167" s="244" t="s">
        <v>1</v>
      </c>
      <c r="F167" s="245" t="s">
        <v>83</v>
      </c>
      <c r="G167" s="243"/>
      <c r="H167" s="246">
        <v>1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2" t="s">
        <v>147</v>
      </c>
      <c r="AU167" s="252" t="s">
        <v>145</v>
      </c>
      <c r="AV167" s="14" t="s">
        <v>145</v>
      </c>
      <c r="AW167" s="14" t="s">
        <v>32</v>
      </c>
      <c r="AX167" s="14" t="s">
        <v>83</v>
      </c>
      <c r="AY167" s="252" t="s">
        <v>136</v>
      </c>
    </row>
    <row r="168" s="2" customFormat="1" ht="16.5" customHeight="1">
      <c r="A168" s="38"/>
      <c r="B168" s="39"/>
      <c r="C168" s="268" t="s">
        <v>234</v>
      </c>
      <c r="D168" s="268" t="s">
        <v>228</v>
      </c>
      <c r="E168" s="269" t="s">
        <v>812</v>
      </c>
      <c r="F168" s="270" t="s">
        <v>813</v>
      </c>
      <c r="G168" s="271" t="s">
        <v>225</v>
      </c>
      <c r="H168" s="272">
        <v>1</v>
      </c>
      <c r="I168" s="273"/>
      <c r="J168" s="274">
        <f>ROUND(I168*H168,2)</f>
        <v>0</v>
      </c>
      <c r="K168" s="270" t="s">
        <v>1</v>
      </c>
      <c r="L168" s="275"/>
      <c r="M168" s="276" t="s">
        <v>1</v>
      </c>
      <c r="N168" s="277" t="s">
        <v>41</v>
      </c>
      <c r="O168" s="91"/>
      <c r="P168" s="227">
        <f>O168*H168</f>
        <v>0</v>
      </c>
      <c r="Q168" s="227">
        <v>0.020500000000000001</v>
      </c>
      <c r="R168" s="227">
        <f>Q168*H168</f>
        <v>0.020500000000000001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231</v>
      </c>
      <c r="AT168" s="229" t="s">
        <v>228</v>
      </c>
      <c r="AU168" s="229" t="s">
        <v>145</v>
      </c>
      <c r="AY168" s="17" t="s">
        <v>136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145</v>
      </c>
      <c r="BK168" s="230">
        <f>ROUND(I168*H168,2)</f>
        <v>0</v>
      </c>
      <c r="BL168" s="17" t="s">
        <v>226</v>
      </c>
      <c r="BM168" s="229" t="s">
        <v>814</v>
      </c>
    </row>
    <row r="169" s="2" customFormat="1" ht="37.8" customHeight="1">
      <c r="A169" s="38"/>
      <c r="B169" s="39"/>
      <c r="C169" s="218" t="s">
        <v>238</v>
      </c>
      <c r="D169" s="218" t="s">
        <v>139</v>
      </c>
      <c r="E169" s="219" t="s">
        <v>815</v>
      </c>
      <c r="F169" s="220" t="s">
        <v>816</v>
      </c>
      <c r="G169" s="221" t="s">
        <v>225</v>
      </c>
      <c r="H169" s="222">
        <v>1</v>
      </c>
      <c r="I169" s="223"/>
      <c r="J169" s="224">
        <f>ROUND(I169*H169,2)</f>
        <v>0</v>
      </c>
      <c r="K169" s="220" t="s">
        <v>1</v>
      </c>
      <c r="L169" s="44"/>
      <c r="M169" s="225" t="s">
        <v>1</v>
      </c>
      <c r="N169" s="226" t="s">
        <v>41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226</v>
      </c>
      <c r="AT169" s="229" t="s">
        <v>139</v>
      </c>
      <c r="AU169" s="229" t="s">
        <v>145</v>
      </c>
      <c r="AY169" s="17" t="s">
        <v>136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145</v>
      </c>
      <c r="BK169" s="230">
        <f>ROUND(I169*H169,2)</f>
        <v>0</v>
      </c>
      <c r="BL169" s="17" t="s">
        <v>226</v>
      </c>
      <c r="BM169" s="229" t="s">
        <v>817</v>
      </c>
    </row>
    <row r="170" s="14" customFormat="1">
      <c r="A170" s="14"/>
      <c r="B170" s="242"/>
      <c r="C170" s="243"/>
      <c r="D170" s="233" t="s">
        <v>147</v>
      </c>
      <c r="E170" s="244" t="s">
        <v>1</v>
      </c>
      <c r="F170" s="245" t="s">
        <v>83</v>
      </c>
      <c r="G170" s="243"/>
      <c r="H170" s="246">
        <v>1</v>
      </c>
      <c r="I170" s="247"/>
      <c r="J170" s="243"/>
      <c r="K170" s="243"/>
      <c r="L170" s="248"/>
      <c r="M170" s="249"/>
      <c r="N170" s="250"/>
      <c r="O170" s="250"/>
      <c r="P170" s="250"/>
      <c r="Q170" s="250"/>
      <c r="R170" s="250"/>
      <c r="S170" s="250"/>
      <c r="T170" s="25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2" t="s">
        <v>147</v>
      </c>
      <c r="AU170" s="252" t="s">
        <v>145</v>
      </c>
      <c r="AV170" s="14" t="s">
        <v>145</v>
      </c>
      <c r="AW170" s="14" t="s">
        <v>32</v>
      </c>
      <c r="AX170" s="14" t="s">
        <v>83</v>
      </c>
      <c r="AY170" s="252" t="s">
        <v>136</v>
      </c>
    </row>
    <row r="171" s="2" customFormat="1" ht="16.5" customHeight="1">
      <c r="A171" s="38"/>
      <c r="B171" s="39"/>
      <c r="C171" s="268" t="s">
        <v>243</v>
      </c>
      <c r="D171" s="268" t="s">
        <v>228</v>
      </c>
      <c r="E171" s="269" t="s">
        <v>818</v>
      </c>
      <c r="F171" s="270" t="s">
        <v>819</v>
      </c>
      <c r="G171" s="271" t="s">
        <v>225</v>
      </c>
      <c r="H171" s="272">
        <v>1</v>
      </c>
      <c r="I171" s="273"/>
      <c r="J171" s="274">
        <f>ROUND(I171*H171,2)</f>
        <v>0</v>
      </c>
      <c r="K171" s="270" t="s">
        <v>1</v>
      </c>
      <c r="L171" s="275"/>
      <c r="M171" s="276" t="s">
        <v>1</v>
      </c>
      <c r="N171" s="277" t="s">
        <v>41</v>
      </c>
      <c r="O171" s="91"/>
      <c r="P171" s="227">
        <f>O171*H171</f>
        <v>0</v>
      </c>
      <c r="Q171" s="227">
        <v>0.020500000000000001</v>
      </c>
      <c r="R171" s="227">
        <f>Q171*H171</f>
        <v>0.020500000000000001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231</v>
      </c>
      <c r="AT171" s="229" t="s">
        <v>228</v>
      </c>
      <c r="AU171" s="229" t="s">
        <v>145</v>
      </c>
      <c r="AY171" s="17" t="s">
        <v>136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145</v>
      </c>
      <c r="BK171" s="230">
        <f>ROUND(I171*H171,2)</f>
        <v>0</v>
      </c>
      <c r="BL171" s="17" t="s">
        <v>226</v>
      </c>
      <c r="BM171" s="229" t="s">
        <v>820</v>
      </c>
    </row>
    <row r="172" s="2" customFormat="1" ht="37.8" customHeight="1">
      <c r="A172" s="38"/>
      <c r="B172" s="39"/>
      <c r="C172" s="218" t="s">
        <v>247</v>
      </c>
      <c r="D172" s="218" t="s">
        <v>139</v>
      </c>
      <c r="E172" s="219" t="s">
        <v>821</v>
      </c>
      <c r="F172" s="220" t="s">
        <v>822</v>
      </c>
      <c r="G172" s="221" t="s">
        <v>225</v>
      </c>
      <c r="H172" s="222">
        <v>1</v>
      </c>
      <c r="I172" s="223"/>
      <c r="J172" s="224">
        <f>ROUND(I172*H172,2)</f>
        <v>0</v>
      </c>
      <c r="K172" s="220" t="s">
        <v>1</v>
      </c>
      <c r="L172" s="44"/>
      <c r="M172" s="225" t="s">
        <v>1</v>
      </c>
      <c r="N172" s="226" t="s">
        <v>41</v>
      </c>
      <c r="O172" s="91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226</v>
      </c>
      <c r="AT172" s="229" t="s">
        <v>139</v>
      </c>
      <c r="AU172" s="229" t="s">
        <v>145</v>
      </c>
      <c r="AY172" s="17" t="s">
        <v>136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145</v>
      </c>
      <c r="BK172" s="230">
        <f>ROUND(I172*H172,2)</f>
        <v>0</v>
      </c>
      <c r="BL172" s="17" t="s">
        <v>226</v>
      </c>
      <c r="BM172" s="229" t="s">
        <v>823</v>
      </c>
    </row>
    <row r="173" s="14" customFormat="1">
      <c r="A173" s="14"/>
      <c r="B173" s="242"/>
      <c r="C173" s="243"/>
      <c r="D173" s="233" t="s">
        <v>147</v>
      </c>
      <c r="E173" s="244" t="s">
        <v>1</v>
      </c>
      <c r="F173" s="245" t="s">
        <v>83</v>
      </c>
      <c r="G173" s="243"/>
      <c r="H173" s="246">
        <v>1</v>
      </c>
      <c r="I173" s="247"/>
      <c r="J173" s="243"/>
      <c r="K173" s="243"/>
      <c r="L173" s="248"/>
      <c r="M173" s="249"/>
      <c r="N173" s="250"/>
      <c r="O173" s="250"/>
      <c r="P173" s="250"/>
      <c r="Q173" s="250"/>
      <c r="R173" s="250"/>
      <c r="S173" s="250"/>
      <c r="T173" s="25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2" t="s">
        <v>147</v>
      </c>
      <c r="AU173" s="252" t="s">
        <v>145</v>
      </c>
      <c r="AV173" s="14" t="s">
        <v>145</v>
      </c>
      <c r="AW173" s="14" t="s">
        <v>32</v>
      </c>
      <c r="AX173" s="14" t="s">
        <v>83</v>
      </c>
      <c r="AY173" s="252" t="s">
        <v>136</v>
      </c>
    </row>
    <row r="174" s="2" customFormat="1" ht="16.5" customHeight="1">
      <c r="A174" s="38"/>
      <c r="B174" s="39"/>
      <c r="C174" s="268" t="s">
        <v>7</v>
      </c>
      <c r="D174" s="268" t="s">
        <v>228</v>
      </c>
      <c r="E174" s="269" t="s">
        <v>824</v>
      </c>
      <c r="F174" s="270" t="s">
        <v>825</v>
      </c>
      <c r="G174" s="271" t="s">
        <v>225</v>
      </c>
      <c r="H174" s="272">
        <v>1</v>
      </c>
      <c r="I174" s="273"/>
      <c r="J174" s="274">
        <f>ROUND(I174*H174,2)</f>
        <v>0</v>
      </c>
      <c r="K174" s="270" t="s">
        <v>1</v>
      </c>
      <c r="L174" s="275"/>
      <c r="M174" s="276" t="s">
        <v>1</v>
      </c>
      <c r="N174" s="277" t="s">
        <v>41</v>
      </c>
      <c r="O174" s="91"/>
      <c r="P174" s="227">
        <f>O174*H174</f>
        <v>0</v>
      </c>
      <c r="Q174" s="227">
        <v>0.020500000000000001</v>
      </c>
      <c r="R174" s="227">
        <f>Q174*H174</f>
        <v>0.020500000000000001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231</v>
      </c>
      <c r="AT174" s="229" t="s">
        <v>228</v>
      </c>
      <c r="AU174" s="229" t="s">
        <v>145</v>
      </c>
      <c r="AY174" s="17" t="s">
        <v>136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145</v>
      </c>
      <c r="BK174" s="230">
        <f>ROUND(I174*H174,2)</f>
        <v>0</v>
      </c>
      <c r="BL174" s="17" t="s">
        <v>226</v>
      </c>
      <c r="BM174" s="229" t="s">
        <v>826</v>
      </c>
    </row>
    <row r="175" s="2" customFormat="1" ht="37.8" customHeight="1">
      <c r="A175" s="38"/>
      <c r="B175" s="39"/>
      <c r="C175" s="218" t="s">
        <v>149</v>
      </c>
      <c r="D175" s="218" t="s">
        <v>139</v>
      </c>
      <c r="E175" s="219" t="s">
        <v>827</v>
      </c>
      <c r="F175" s="220" t="s">
        <v>828</v>
      </c>
      <c r="G175" s="221" t="s">
        <v>225</v>
      </c>
      <c r="H175" s="222">
        <v>9</v>
      </c>
      <c r="I175" s="223"/>
      <c r="J175" s="224">
        <f>ROUND(I175*H175,2)</f>
        <v>0</v>
      </c>
      <c r="K175" s="220" t="s">
        <v>1</v>
      </c>
      <c r="L175" s="44"/>
      <c r="M175" s="225" t="s">
        <v>1</v>
      </c>
      <c r="N175" s="226" t="s">
        <v>41</v>
      </c>
      <c r="O175" s="91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226</v>
      </c>
      <c r="AT175" s="229" t="s">
        <v>139</v>
      </c>
      <c r="AU175" s="229" t="s">
        <v>145</v>
      </c>
      <c r="AY175" s="17" t="s">
        <v>136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145</v>
      </c>
      <c r="BK175" s="230">
        <f>ROUND(I175*H175,2)</f>
        <v>0</v>
      </c>
      <c r="BL175" s="17" t="s">
        <v>226</v>
      </c>
      <c r="BM175" s="229" t="s">
        <v>829</v>
      </c>
    </row>
    <row r="176" s="14" customFormat="1">
      <c r="A176" s="14"/>
      <c r="B176" s="242"/>
      <c r="C176" s="243"/>
      <c r="D176" s="233" t="s">
        <v>147</v>
      </c>
      <c r="E176" s="244" t="s">
        <v>1</v>
      </c>
      <c r="F176" s="245" t="s">
        <v>173</v>
      </c>
      <c r="G176" s="243"/>
      <c r="H176" s="246">
        <v>9</v>
      </c>
      <c r="I176" s="247"/>
      <c r="J176" s="243"/>
      <c r="K176" s="243"/>
      <c r="L176" s="248"/>
      <c r="M176" s="249"/>
      <c r="N176" s="250"/>
      <c r="O176" s="250"/>
      <c r="P176" s="250"/>
      <c r="Q176" s="250"/>
      <c r="R176" s="250"/>
      <c r="S176" s="250"/>
      <c r="T176" s="25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2" t="s">
        <v>147</v>
      </c>
      <c r="AU176" s="252" t="s">
        <v>145</v>
      </c>
      <c r="AV176" s="14" t="s">
        <v>145</v>
      </c>
      <c r="AW176" s="14" t="s">
        <v>32</v>
      </c>
      <c r="AX176" s="14" t="s">
        <v>83</v>
      </c>
      <c r="AY176" s="252" t="s">
        <v>136</v>
      </c>
    </row>
    <row r="177" s="2" customFormat="1" ht="16.5" customHeight="1">
      <c r="A177" s="38"/>
      <c r="B177" s="39"/>
      <c r="C177" s="268" t="s">
        <v>259</v>
      </c>
      <c r="D177" s="268" t="s">
        <v>228</v>
      </c>
      <c r="E177" s="269" t="s">
        <v>830</v>
      </c>
      <c r="F177" s="270" t="s">
        <v>831</v>
      </c>
      <c r="G177" s="271" t="s">
        <v>225</v>
      </c>
      <c r="H177" s="272">
        <v>9</v>
      </c>
      <c r="I177" s="273"/>
      <c r="J177" s="274">
        <f>ROUND(I177*H177,2)</f>
        <v>0</v>
      </c>
      <c r="K177" s="270" t="s">
        <v>1</v>
      </c>
      <c r="L177" s="275"/>
      <c r="M177" s="276" t="s">
        <v>1</v>
      </c>
      <c r="N177" s="277" t="s">
        <v>41</v>
      </c>
      <c r="O177" s="91"/>
      <c r="P177" s="227">
        <f>O177*H177</f>
        <v>0</v>
      </c>
      <c r="Q177" s="227">
        <v>0.020500000000000001</v>
      </c>
      <c r="R177" s="227">
        <f>Q177*H177</f>
        <v>0.1845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231</v>
      </c>
      <c r="AT177" s="229" t="s">
        <v>228</v>
      </c>
      <c r="AU177" s="229" t="s">
        <v>145</v>
      </c>
      <c r="AY177" s="17" t="s">
        <v>136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145</v>
      </c>
      <c r="BK177" s="230">
        <f>ROUND(I177*H177,2)</f>
        <v>0</v>
      </c>
      <c r="BL177" s="17" t="s">
        <v>226</v>
      </c>
      <c r="BM177" s="229" t="s">
        <v>832</v>
      </c>
    </row>
    <row r="178" s="2" customFormat="1" ht="37.8" customHeight="1">
      <c r="A178" s="38"/>
      <c r="B178" s="39"/>
      <c r="C178" s="218" t="s">
        <v>262</v>
      </c>
      <c r="D178" s="218" t="s">
        <v>139</v>
      </c>
      <c r="E178" s="219" t="s">
        <v>260</v>
      </c>
      <c r="F178" s="220" t="s">
        <v>833</v>
      </c>
      <c r="G178" s="221" t="s">
        <v>225</v>
      </c>
      <c r="H178" s="222">
        <v>11</v>
      </c>
      <c r="I178" s="223"/>
      <c r="J178" s="224">
        <f>ROUND(I178*H178,2)</f>
        <v>0</v>
      </c>
      <c r="K178" s="220" t="s">
        <v>1</v>
      </c>
      <c r="L178" s="44"/>
      <c r="M178" s="225" t="s">
        <v>1</v>
      </c>
      <c r="N178" s="226" t="s">
        <v>41</v>
      </c>
      <c r="O178" s="91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226</v>
      </c>
      <c r="AT178" s="229" t="s">
        <v>139</v>
      </c>
      <c r="AU178" s="229" t="s">
        <v>145</v>
      </c>
      <c r="AY178" s="17" t="s">
        <v>136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145</v>
      </c>
      <c r="BK178" s="230">
        <f>ROUND(I178*H178,2)</f>
        <v>0</v>
      </c>
      <c r="BL178" s="17" t="s">
        <v>226</v>
      </c>
      <c r="BM178" s="229" t="s">
        <v>834</v>
      </c>
    </row>
    <row r="179" s="14" customFormat="1">
      <c r="A179" s="14"/>
      <c r="B179" s="242"/>
      <c r="C179" s="243"/>
      <c r="D179" s="233" t="s">
        <v>147</v>
      </c>
      <c r="E179" s="244" t="s">
        <v>1</v>
      </c>
      <c r="F179" s="245" t="s">
        <v>199</v>
      </c>
      <c r="G179" s="243"/>
      <c r="H179" s="246">
        <v>11</v>
      </c>
      <c r="I179" s="247"/>
      <c r="J179" s="243"/>
      <c r="K179" s="243"/>
      <c r="L179" s="248"/>
      <c r="M179" s="249"/>
      <c r="N179" s="250"/>
      <c r="O179" s="250"/>
      <c r="P179" s="250"/>
      <c r="Q179" s="250"/>
      <c r="R179" s="250"/>
      <c r="S179" s="250"/>
      <c r="T179" s="25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2" t="s">
        <v>147</v>
      </c>
      <c r="AU179" s="252" t="s">
        <v>145</v>
      </c>
      <c r="AV179" s="14" t="s">
        <v>145</v>
      </c>
      <c r="AW179" s="14" t="s">
        <v>32</v>
      </c>
      <c r="AX179" s="14" t="s">
        <v>83</v>
      </c>
      <c r="AY179" s="252" t="s">
        <v>136</v>
      </c>
    </row>
    <row r="180" s="2" customFormat="1" ht="16.5" customHeight="1">
      <c r="A180" s="38"/>
      <c r="B180" s="39"/>
      <c r="C180" s="268" t="s">
        <v>266</v>
      </c>
      <c r="D180" s="268" t="s">
        <v>228</v>
      </c>
      <c r="E180" s="269" t="s">
        <v>263</v>
      </c>
      <c r="F180" s="270" t="s">
        <v>835</v>
      </c>
      <c r="G180" s="271" t="s">
        <v>225</v>
      </c>
      <c r="H180" s="272">
        <v>11</v>
      </c>
      <c r="I180" s="273"/>
      <c r="J180" s="274">
        <f>ROUND(I180*H180,2)</f>
        <v>0</v>
      </c>
      <c r="K180" s="270" t="s">
        <v>1</v>
      </c>
      <c r="L180" s="275"/>
      <c r="M180" s="276" t="s">
        <v>1</v>
      </c>
      <c r="N180" s="277" t="s">
        <v>41</v>
      </c>
      <c r="O180" s="91"/>
      <c r="P180" s="227">
        <f>O180*H180</f>
        <v>0</v>
      </c>
      <c r="Q180" s="227">
        <v>0.020500000000000001</v>
      </c>
      <c r="R180" s="227">
        <f>Q180*H180</f>
        <v>0.22550000000000001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231</v>
      </c>
      <c r="AT180" s="229" t="s">
        <v>228</v>
      </c>
      <c r="AU180" s="229" t="s">
        <v>145</v>
      </c>
      <c r="AY180" s="17" t="s">
        <v>136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145</v>
      </c>
      <c r="BK180" s="230">
        <f>ROUND(I180*H180,2)</f>
        <v>0</v>
      </c>
      <c r="BL180" s="17" t="s">
        <v>226</v>
      </c>
      <c r="BM180" s="229" t="s">
        <v>836</v>
      </c>
    </row>
    <row r="181" s="2" customFormat="1" ht="37.8" customHeight="1">
      <c r="A181" s="38"/>
      <c r="B181" s="39"/>
      <c r="C181" s="218" t="s">
        <v>270</v>
      </c>
      <c r="D181" s="218" t="s">
        <v>139</v>
      </c>
      <c r="E181" s="219" t="s">
        <v>837</v>
      </c>
      <c r="F181" s="220" t="s">
        <v>838</v>
      </c>
      <c r="G181" s="221" t="s">
        <v>225</v>
      </c>
      <c r="H181" s="222">
        <v>2</v>
      </c>
      <c r="I181" s="223"/>
      <c r="J181" s="224">
        <f>ROUND(I181*H181,2)</f>
        <v>0</v>
      </c>
      <c r="K181" s="220" t="s">
        <v>1</v>
      </c>
      <c r="L181" s="44"/>
      <c r="M181" s="225" t="s">
        <v>1</v>
      </c>
      <c r="N181" s="226" t="s">
        <v>41</v>
      </c>
      <c r="O181" s="91"/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226</v>
      </c>
      <c r="AT181" s="229" t="s">
        <v>139</v>
      </c>
      <c r="AU181" s="229" t="s">
        <v>145</v>
      </c>
      <c r="AY181" s="17" t="s">
        <v>136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145</v>
      </c>
      <c r="BK181" s="230">
        <f>ROUND(I181*H181,2)</f>
        <v>0</v>
      </c>
      <c r="BL181" s="17" t="s">
        <v>226</v>
      </c>
      <c r="BM181" s="229" t="s">
        <v>839</v>
      </c>
    </row>
    <row r="182" s="14" customFormat="1">
      <c r="A182" s="14"/>
      <c r="B182" s="242"/>
      <c r="C182" s="243"/>
      <c r="D182" s="233" t="s">
        <v>147</v>
      </c>
      <c r="E182" s="244" t="s">
        <v>1</v>
      </c>
      <c r="F182" s="245" t="s">
        <v>145</v>
      </c>
      <c r="G182" s="243"/>
      <c r="H182" s="246">
        <v>2</v>
      </c>
      <c r="I182" s="247"/>
      <c r="J182" s="243"/>
      <c r="K182" s="243"/>
      <c r="L182" s="248"/>
      <c r="M182" s="249"/>
      <c r="N182" s="250"/>
      <c r="O182" s="250"/>
      <c r="P182" s="250"/>
      <c r="Q182" s="250"/>
      <c r="R182" s="250"/>
      <c r="S182" s="250"/>
      <c r="T182" s="25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2" t="s">
        <v>147</v>
      </c>
      <c r="AU182" s="252" t="s">
        <v>145</v>
      </c>
      <c r="AV182" s="14" t="s">
        <v>145</v>
      </c>
      <c r="AW182" s="14" t="s">
        <v>32</v>
      </c>
      <c r="AX182" s="14" t="s">
        <v>83</v>
      </c>
      <c r="AY182" s="252" t="s">
        <v>136</v>
      </c>
    </row>
    <row r="183" s="2" customFormat="1" ht="24.15" customHeight="1">
      <c r="A183" s="38"/>
      <c r="B183" s="39"/>
      <c r="C183" s="268" t="s">
        <v>275</v>
      </c>
      <c r="D183" s="268" t="s">
        <v>228</v>
      </c>
      <c r="E183" s="269" t="s">
        <v>840</v>
      </c>
      <c r="F183" s="270" t="s">
        <v>841</v>
      </c>
      <c r="G183" s="271" t="s">
        <v>225</v>
      </c>
      <c r="H183" s="272">
        <v>2</v>
      </c>
      <c r="I183" s="273"/>
      <c r="J183" s="274">
        <f>ROUND(I183*H183,2)</f>
        <v>0</v>
      </c>
      <c r="K183" s="270" t="s">
        <v>1</v>
      </c>
      <c r="L183" s="275"/>
      <c r="M183" s="276" t="s">
        <v>1</v>
      </c>
      <c r="N183" s="277" t="s">
        <v>41</v>
      </c>
      <c r="O183" s="91"/>
      <c r="P183" s="227">
        <f>O183*H183</f>
        <v>0</v>
      </c>
      <c r="Q183" s="227">
        <v>0.020500000000000001</v>
      </c>
      <c r="R183" s="227">
        <f>Q183*H183</f>
        <v>0.041000000000000002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231</v>
      </c>
      <c r="AT183" s="229" t="s">
        <v>228</v>
      </c>
      <c r="AU183" s="229" t="s">
        <v>145</v>
      </c>
      <c r="AY183" s="17" t="s">
        <v>136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145</v>
      </c>
      <c r="BK183" s="230">
        <f>ROUND(I183*H183,2)</f>
        <v>0</v>
      </c>
      <c r="BL183" s="17" t="s">
        <v>226</v>
      </c>
      <c r="BM183" s="229" t="s">
        <v>842</v>
      </c>
    </row>
    <row r="184" s="2" customFormat="1">
      <c r="A184" s="38"/>
      <c r="B184" s="39"/>
      <c r="C184" s="40"/>
      <c r="D184" s="233" t="s">
        <v>155</v>
      </c>
      <c r="E184" s="40"/>
      <c r="F184" s="253" t="s">
        <v>843</v>
      </c>
      <c r="G184" s="40"/>
      <c r="H184" s="40"/>
      <c r="I184" s="254"/>
      <c r="J184" s="40"/>
      <c r="K184" s="40"/>
      <c r="L184" s="44"/>
      <c r="M184" s="255"/>
      <c r="N184" s="256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155</v>
      </c>
      <c r="AU184" s="17" t="s">
        <v>145</v>
      </c>
    </row>
    <row r="185" s="2" customFormat="1" ht="37.8" customHeight="1">
      <c r="A185" s="38"/>
      <c r="B185" s="39"/>
      <c r="C185" s="218" t="s">
        <v>279</v>
      </c>
      <c r="D185" s="218" t="s">
        <v>139</v>
      </c>
      <c r="E185" s="219" t="s">
        <v>844</v>
      </c>
      <c r="F185" s="220" t="s">
        <v>845</v>
      </c>
      <c r="G185" s="221" t="s">
        <v>225</v>
      </c>
      <c r="H185" s="222">
        <v>3</v>
      </c>
      <c r="I185" s="223"/>
      <c r="J185" s="224">
        <f>ROUND(I185*H185,2)</f>
        <v>0</v>
      </c>
      <c r="K185" s="220" t="s">
        <v>1</v>
      </c>
      <c r="L185" s="44"/>
      <c r="M185" s="225" t="s">
        <v>1</v>
      </c>
      <c r="N185" s="226" t="s">
        <v>41</v>
      </c>
      <c r="O185" s="91"/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226</v>
      </c>
      <c r="AT185" s="229" t="s">
        <v>139</v>
      </c>
      <c r="AU185" s="229" t="s">
        <v>145</v>
      </c>
      <c r="AY185" s="17" t="s">
        <v>136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145</v>
      </c>
      <c r="BK185" s="230">
        <f>ROUND(I185*H185,2)</f>
        <v>0</v>
      </c>
      <c r="BL185" s="17" t="s">
        <v>226</v>
      </c>
      <c r="BM185" s="229" t="s">
        <v>846</v>
      </c>
    </row>
    <row r="186" s="14" customFormat="1">
      <c r="A186" s="14"/>
      <c r="B186" s="242"/>
      <c r="C186" s="243"/>
      <c r="D186" s="233" t="s">
        <v>147</v>
      </c>
      <c r="E186" s="244" t="s">
        <v>1</v>
      </c>
      <c r="F186" s="245" t="s">
        <v>137</v>
      </c>
      <c r="G186" s="243"/>
      <c r="H186" s="246">
        <v>3</v>
      </c>
      <c r="I186" s="247"/>
      <c r="J186" s="243"/>
      <c r="K186" s="243"/>
      <c r="L186" s="248"/>
      <c r="M186" s="249"/>
      <c r="N186" s="250"/>
      <c r="O186" s="250"/>
      <c r="P186" s="250"/>
      <c r="Q186" s="250"/>
      <c r="R186" s="250"/>
      <c r="S186" s="250"/>
      <c r="T186" s="25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2" t="s">
        <v>147</v>
      </c>
      <c r="AU186" s="252" t="s">
        <v>145</v>
      </c>
      <c r="AV186" s="14" t="s">
        <v>145</v>
      </c>
      <c r="AW186" s="14" t="s">
        <v>32</v>
      </c>
      <c r="AX186" s="14" t="s">
        <v>83</v>
      </c>
      <c r="AY186" s="252" t="s">
        <v>136</v>
      </c>
    </row>
    <row r="187" s="2" customFormat="1" ht="24.15" customHeight="1">
      <c r="A187" s="38"/>
      <c r="B187" s="39"/>
      <c r="C187" s="268" t="s">
        <v>284</v>
      </c>
      <c r="D187" s="268" t="s">
        <v>228</v>
      </c>
      <c r="E187" s="269" t="s">
        <v>847</v>
      </c>
      <c r="F187" s="270" t="s">
        <v>848</v>
      </c>
      <c r="G187" s="271" t="s">
        <v>225</v>
      </c>
      <c r="H187" s="272">
        <v>3</v>
      </c>
      <c r="I187" s="273"/>
      <c r="J187" s="274">
        <f>ROUND(I187*H187,2)</f>
        <v>0</v>
      </c>
      <c r="K187" s="270" t="s">
        <v>1</v>
      </c>
      <c r="L187" s="275"/>
      <c r="M187" s="276" t="s">
        <v>1</v>
      </c>
      <c r="N187" s="277" t="s">
        <v>41</v>
      </c>
      <c r="O187" s="91"/>
      <c r="P187" s="227">
        <f>O187*H187</f>
        <v>0</v>
      </c>
      <c r="Q187" s="227">
        <v>0.020500000000000001</v>
      </c>
      <c r="R187" s="227">
        <f>Q187*H187</f>
        <v>0.061499999999999999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231</v>
      </c>
      <c r="AT187" s="229" t="s">
        <v>228</v>
      </c>
      <c r="AU187" s="229" t="s">
        <v>145</v>
      </c>
      <c r="AY187" s="17" t="s">
        <v>136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145</v>
      </c>
      <c r="BK187" s="230">
        <f>ROUND(I187*H187,2)</f>
        <v>0</v>
      </c>
      <c r="BL187" s="17" t="s">
        <v>226</v>
      </c>
      <c r="BM187" s="229" t="s">
        <v>849</v>
      </c>
    </row>
    <row r="188" s="2" customFormat="1">
      <c r="A188" s="38"/>
      <c r="B188" s="39"/>
      <c r="C188" s="40"/>
      <c r="D188" s="233" t="s">
        <v>155</v>
      </c>
      <c r="E188" s="40"/>
      <c r="F188" s="253" t="s">
        <v>850</v>
      </c>
      <c r="G188" s="40"/>
      <c r="H188" s="40"/>
      <c r="I188" s="254"/>
      <c r="J188" s="40"/>
      <c r="K188" s="40"/>
      <c r="L188" s="44"/>
      <c r="M188" s="255"/>
      <c r="N188" s="256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155</v>
      </c>
      <c r="AU188" s="17" t="s">
        <v>145</v>
      </c>
    </row>
    <row r="189" s="2" customFormat="1" ht="37.8" customHeight="1">
      <c r="A189" s="38"/>
      <c r="B189" s="39"/>
      <c r="C189" s="218" t="s">
        <v>288</v>
      </c>
      <c r="D189" s="218" t="s">
        <v>139</v>
      </c>
      <c r="E189" s="219" t="s">
        <v>851</v>
      </c>
      <c r="F189" s="220" t="s">
        <v>852</v>
      </c>
      <c r="G189" s="221" t="s">
        <v>225</v>
      </c>
      <c r="H189" s="222">
        <v>2</v>
      </c>
      <c r="I189" s="223"/>
      <c r="J189" s="224">
        <f>ROUND(I189*H189,2)</f>
        <v>0</v>
      </c>
      <c r="K189" s="220" t="s">
        <v>1</v>
      </c>
      <c r="L189" s="44"/>
      <c r="M189" s="225" t="s">
        <v>1</v>
      </c>
      <c r="N189" s="226" t="s">
        <v>41</v>
      </c>
      <c r="O189" s="91"/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226</v>
      </c>
      <c r="AT189" s="229" t="s">
        <v>139</v>
      </c>
      <c r="AU189" s="229" t="s">
        <v>145</v>
      </c>
      <c r="AY189" s="17" t="s">
        <v>136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145</v>
      </c>
      <c r="BK189" s="230">
        <f>ROUND(I189*H189,2)</f>
        <v>0</v>
      </c>
      <c r="BL189" s="17" t="s">
        <v>226</v>
      </c>
      <c r="BM189" s="229" t="s">
        <v>853</v>
      </c>
    </row>
    <row r="190" s="14" customFormat="1">
      <c r="A190" s="14"/>
      <c r="B190" s="242"/>
      <c r="C190" s="243"/>
      <c r="D190" s="233" t="s">
        <v>147</v>
      </c>
      <c r="E190" s="244" t="s">
        <v>1</v>
      </c>
      <c r="F190" s="245" t="s">
        <v>145</v>
      </c>
      <c r="G190" s="243"/>
      <c r="H190" s="246">
        <v>2</v>
      </c>
      <c r="I190" s="247"/>
      <c r="J190" s="243"/>
      <c r="K190" s="243"/>
      <c r="L190" s="248"/>
      <c r="M190" s="249"/>
      <c r="N190" s="250"/>
      <c r="O190" s="250"/>
      <c r="P190" s="250"/>
      <c r="Q190" s="250"/>
      <c r="R190" s="250"/>
      <c r="S190" s="250"/>
      <c r="T190" s="25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2" t="s">
        <v>147</v>
      </c>
      <c r="AU190" s="252" t="s">
        <v>145</v>
      </c>
      <c r="AV190" s="14" t="s">
        <v>145</v>
      </c>
      <c r="AW190" s="14" t="s">
        <v>32</v>
      </c>
      <c r="AX190" s="14" t="s">
        <v>83</v>
      </c>
      <c r="AY190" s="252" t="s">
        <v>136</v>
      </c>
    </row>
    <row r="191" s="2" customFormat="1" ht="24.15" customHeight="1">
      <c r="A191" s="38"/>
      <c r="B191" s="39"/>
      <c r="C191" s="268" t="s">
        <v>293</v>
      </c>
      <c r="D191" s="268" t="s">
        <v>228</v>
      </c>
      <c r="E191" s="269" t="s">
        <v>854</v>
      </c>
      <c r="F191" s="270" t="s">
        <v>249</v>
      </c>
      <c r="G191" s="271" t="s">
        <v>225</v>
      </c>
      <c r="H191" s="272">
        <v>2</v>
      </c>
      <c r="I191" s="273"/>
      <c r="J191" s="274">
        <f>ROUND(I191*H191,2)</f>
        <v>0</v>
      </c>
      <c r="K191" s="270" t="s">
        <v>1</v>
      </c>
      <c r="L191" s="275"/>
      <c r="M191" s="276" t="s">
        <v>1</v>
      </c>
      <c r="N191" s="277" t="s">
        <v>41</v>
      </c>
      <c r="O191" s="91"/>
      <c r="P191" s="227">
        <f>O191*H191</f>
        <v>0</v>
      </c>
      <c r="Q191" s="227">
        <v>0.020500000000000001</v>
      </c>
      <c r="R191" s="227">
        <f>Q191*H191</f>
        <v>0.041000000000000002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231</v>
      </c>
      <c r="AT191" s="229" t="s">
        <v>228</v>
      </c>
      <c r="AU191" s="229" t="s">
        <v>145</v>
      </c>
      <c r="AY191" s="17" t="s">
        <v>136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145</v>
      </c>
      <c r="BK191" s="230">
        <f>ROUND(I191*H191,2)</f>
        <v>0</v>
      </c>
      <c r="BL191" s="17" t="s">
        <v>226</v>
      </c>
      <c r="BM191" s="229" t="s">
        <v>855</v>
      </c>
    </row>
    <row r="192" s="2" customFormat="1">
      <c r="A192" s="38"/>
      <c r="B192" s="39"/>
      <c r="C192" s="40"/>
      <c r="D192" s="233" t="s">
        <v>155</v>
      </c>
      <c r="E192" s="40"/>
      <c r="F192" s="253" t="s">
        <v>856</v>
      </c>
      <c r="G192" s="40"/>
      <c r="H192" s="40"/>
      <c r="I192" s="254"/>
      <c r="J192" s="40"/>
      <c r="K192" s="40"/>
      <c r="L192" s="44"/>
      <c r="M192" s="255"/>
      <c r="N192" s="256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155</v>
      </c>
      <c r="AU192" s="17" t="s">
        <v>145</v>
      </c>
    </row>
    <row r="193" s="2" customFormat="1" ht="37.8" customHeight="1">
      <c r="A193" s="38"/>
      <c r="B193" s="39"/>
      <c r="C193" s="218" t="s">
        <v>231</v>
      </c>
      <c r="D193" s="218" t="s">
        <v>139</v>
      </c>
      <c r="E193" s="219" t="s">
        <v>851</v>
      </c>
      <c r="F193" s="220" t="s">
        <v>852</v>
      </c>
      <c r="G193" s="221" t="s">
        <v>225</v>
      </c>
      <c r="H193" s="222">
        <v>2</v>
      </c>
      <c r="I193" s="223"/>
      <c r="J193" s="224">
        <f>ROUND(I193*H193,2)</f>
        <v>0</v>
      </c>
      <c r="K193" s="220" t="s">
        <v>1</v>
      </c>
      <c r="L193" s="44"/>
      <c r="M193" s="225" t="s">
        <v>1</v>
      </c>
      <c r="N193" s="226" t="s">
        <v>41</v>
      </c>
      <c r="O193" s="91"/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226</v>
      </c>
      <c r="AT193" s="229" t="s">
        <v>139</v>
      </c>
      <c r="AU193" s="229" t="s">
        <v>145</v>
      </c>
      <c r="AY193" s="17" t="s">
        <v>136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145</v>
      </c>
      <c r="BK193" s="230">
        <f>ROUND(I193*H193,2)</f>
        <v>0</v>
      </c>
      <c r="BL193" s="17" t="s">
        <v>226</v>
      </c>
      <c r="BM193" s="229" t="s">
        <v>857</v>
      </c>
    </row>
    <row r="194" s="14" customFormat="1">
      <c r="A194" s="14"/>
      <c r="B194" s="242"/>
      <c r="C194" s="243"/>
      <c r="D194" s="233" t="s">
        <v>147</v>
      </c>
      <c r="E194" s="244" t="s">
        <v>1</v>
      </c>
      <c r="F194" s="245" t="s">
        <v>145</v>
      </c>
      <c r="G194" s="243"/>
      <c r="H194" s="246">
        <v>2</v>
      </c>
      <c r="I194" s="247"/>
      <c r="J194" s="243"/>
      <c r="K194" s="243"/>
      <c r="L194" s="248"/>
      <c r="M194" s="249"/>
      <c r="N194" s="250"/>
      <c r="O194" s="250"/>
      <c r="P194" s="250"/>
      <c r="Q194" s="250"/>
      <c r="R194" s="250"/>
      <c r="S194" s="250"/>
      <c r="T194" s="25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2" t="s">
        <v>147</v>
      </c>
      <c r="AU194" s="252" t="s">
        <v>145</v>
      </c>
      <c r="AV194" s="14" t="s">
        <v>145</v>
      </c>
      <c r="AW194" s="14" t="s">
        <v>32</v>
      </c>
      <c r="AX194" s="14" t="s">
        <v>83</v>
      </c>
      <c r="AY194" s="252" t="s">
        <v>136</v>
      </c>
    </row>
    <row r="195" s="2" customFormat="1" ht="24.15" customHeight="1">
      <c r="A195" s="38"/>
      <c r="B195" s="39"/>
      <c r="C195" s="268" t="s">
        <v>303</v>
      </c>
      <c r="D195" s="268" t="s">
        <v>228</v>
      </c>
      <c r="E195" s="269" t="s">
        <v>854</v>
      </c>
      <c r="F195" s="270" t="s">
        <v>249</v>
      </c>
      <c r="G195" s="271" t="s">
        <v>225</v>
      </c>
      <c r="H195" s="272">
        <v>2</v>
      </c>
      <c r="I195" s="273"/>
      <c r="J195" s="274">
        <f>ROUND(I195*H195,2)</f>
        <v>0</v>
      </c>
      <c r="K195" s="270" t="s">
        <v>1</v>
      </c>
      <c r="L195" s="275"/>
      <c r="M195" s="276" t="s">
        <v>1</v>
      </c>
      <c r="N195" s="277" t="s">
        <v>41</v>
      </c>
      <c r="O195" s="91"/>
      <c r="P195" s="227">
        <f>O195*H195</f>
        <v>0</v>
      </c>
      <c r="Q195" s="227">
        <v>0.020500000000000001</v>
      </c>
      <c r="R195" s="227">
        <f>Q195*H195</f>
        <v>0.041000000000000002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231</v>
      </c>
      <c r="AT195" s="229" t="s">
        <v>228</v>
      </c>
      <c r="AU195" s="229" t="s">
        <v>145</v>
      </c>
      <c r="AY195" s="17" t="s">
        <v>136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145</v>
      </c>
      <c r="BK195" s="230">
        <f>ROUND(I195*H195,2)</f>
        <v>0</v>
      </c>
      <c r="BL195" s="17" t="s">
        <v>226</v>
      </c>
      <c r="BM195" s="229" t="s">
        <v>858</v>
      </c>
    </row>
    <row r="196" s="2" customFormat="1">
      <c r="A196" s="38"/>
      <c r="B196" s="39"/>
      <c r="C196" s="40"/>
      <c r="D196" s="233" t="s">
        <v>155</v>
      </c>
      <c r="E196" s="40"/>
      <c r="F196" s="253" t="s">
        <v>856</v>
      </c>
      <c r="G196" s="40"/>
      <c r="H196" s="40"/>
      <c r="I196" s="254"/>
      <c r="J196" s="40"/>
      <c r="K196" s="40"/>
      <c r="L196" s="44"/>
      <c r="M196" s="255"/>
      <c r="N196" s="256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155</v>
      </c>
      <c r="AU196" s="17" t="s">
        <v>145</v>
      </c>
    </row>
    <row r="197" s="2" customFormat="1" ht="37.8" customHeight="1">
      <c r="A197" s="38"/>
      <c r="B197" s="39"/>
      <c r="C197" s="218" t="s">
        <v>309</v>
      </c>
      <c r="D197" s="218" t="s">
        <v>139</v>
      </c>
      <c r="E197" s="219" t="s">
        <v>859</v>
      </c>
      <c r="F197" s="220" t="s">
        <v>860</v>
      </c>
      <c r="G197" s="221" t="s">
        <v>225</v>
      </c>
      <c r="H197" s="222">
        <v>1</v>
      </c>
      <c r="I197" s="223"/>
      <c r="J197" s="224">
        <f>ROUND(I197*H197,2)</f>
        <v>0</v>
      </c>
      <c r="K197" s="220" t="s">
        <v>1</v>
      </c>
      <c r="L197" s="44"/>
      <c r="M197" s="225" t="s">
        <v>1</v>
      </c>
      <c r="N197" s="226" t="s">
        <v>41</v>
      </c>
      <c r="O197" s="91"/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226</v>
      </c>
      <c r="AT197" s="229" t="s">
        <v>139</v>
      </c>
      <c r="AU197" s="229" t="s">
        <v>145</v>
      </c>
      <c r="AY197" s="17" t="s">
        <v>136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145</v>
      </c>
      <c r="BK197" s="230">
        <f>ROUND(I197*H197,2)</f>
        <v>0</v>
      </c>
      <c r="BL197" s="17" t="s">
        <v>226</v>
      </c>
      <c r="BM197" s="229" t="s">
        <v>861</v>
      </c>
    </row>
    <row r="198" s="14" customFormat="1">
      <c r="A198" s="14"/>
      <c r="B198" s="242"/>
      <c r="C198" s="243"/>
      <c r="D198" s="233" t="s">
        <v>147</v>
      </c>
      <c r="E198" s="244" t="s">
        <v>1</v>
      </c>
      <c r="F198" s="245" t="s">
        <v>83</v>
      </c>
      <c r="G198" s="243"/>
      <c r="H198" s="246">
        <v>1</v>
      </c>
      <c r="I198" s="247"/>
      <c r="J198" s="243"/>
      <c r="K198" s="243"/>
      <c r="L198" s="248"/>
      <c r="M198" s="249"/>
      <c r="N198" s="250"/>
      <c r="O198" s="250"/>
      <c r="P198" s="250"/>
      <c r="Q198" s="250"/>
      <c r="R198" s="250"/>
      <c r="S198" s="250"/>
      <c r="T198" s="25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2" t="s">
        <v>147</v>
      </c>
      <c r="AU198" s="252" t="s">
        <v>145</v>
      </c>
      <c r="AV198" s="14" t="s">
        <v>145</v>
      </c>
      <c r="AW198" s="14" t="s">
        <v>32</v>
      </c>
      <c r="AX198" s="14" t="s">
        <v>83</v>
      </c>
      <c r="AY198" s="252" t="s">
        <v>136</v>
      </c>
    </row>
    <row r="199" s="2" customFormat="1" ht="24.15" customHeight="1">
      <c r="A199" s="38"/>
      <c r="B199" s="39"/>
      <c r="C199" s="268" t="s">
        <v>313</v>
      </c>
      <c r="D199" s="268" t="s">
        <v>228</v>
      </c>
      <c r="E199" s="269" t="s">
        <v>862</v>
      </c>
      <c r="F199" s="270" t="s">
        <v>256</v>
      </c>
      <c r="G199" s="271" t="s">
        <v>225</v>
      </c>
      <c r="H199" s="272">
        <v>1</v>
      </c>
      <c r="I199" s="273"/>
      <c r="J199" s="274">
        <f>ROUND(I199*H199,2)</f>
        <v>0</v>
      </c>
      <c r="K199" s="270" t="s">
        <v>1</v>
      </c>
      <c r="L199" s="275"/>
      <c r="M199" s="276" t="s">
        <v>1</v>
      </c>
      <c r="N199" s="277" t="s">
        <v>41</v>
      </c>
      <c r="O199" s="91"/>
      <c r="P199" s="227">
        <f>O199*H199</f>
        <v>0</v>
      </c>
      <c r="Q199" s="227">
        <v>0.020500000000000001</v>
      </c>
      <c r="R199" s="227">
        <f>Q199*H199</f>
        <v>0.020500000000000001</v>
      </c>
      <c r="S199" s="227">
        <v>0</v>
      </c>
      <c r="T199" s="22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231</v>
      </c>
      <c r="AT199" s="229" t="s">
        <v>228</v>
      </c>
      <c r="AU199" s="229" t="s">
        <v>145</v>
      </c>
      <c r="AY199" s="17" t="s">
        <v>136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145</v>
      </c>
      <c r="BK199" s="230">
        <f>ROUND(I199*H199,2)</f>
        <v>0</v>
      </c>
      <c r="BL199" s="17" t="s">
        <v>226</v>
      </c>
      <c r="BM199" s="229" t="s">
        <v>863</v>
      </c>
    </row>
    <row r="200" s="2" customFormat="1">
      <c r="A200" s="38"/>
      <c r="B200" s="39"/>
      <c r="C200" s="40"/>
      <c r="D200" s="233" t="s">
        <v>155</v>
      </c>
      <c r="E200" s="40"/>
      <c r="F200" s="253" t="s">
        <v>864</v>
      </c>
      <c r="G200" s="40"/>
      <c r="H200" s="40"/>
      <c r="I200" s="254"/>
      <c r="J200" s="40"/>
      <c r="K200" s="40"/>
      <c r="L200" s="44"/>
      <c r="M200" s="255"/>
      <c r="N200" s="256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155</v>
      </c>
      <c r="AU200" s="17" t="s">
        <v>145</v>
      </c>
    </row>
    <row r="201" s="2" customFormat="1" ht="37.8" customHeight="1">
      <c r="A201" s="38"/>
      <c r="B201" s="39"/>
      <c r="C201" s="218" t="s">
        <v>319</v>
      </c>
      <c r="D201" s="218" t="s">
        <v>139</v>
      </c>
      <c r="E201" s="219" t="s">
        <v>865</v>
      </c>
      <c r="F201" s="220" t="s">
        <v>866</v>
      </c>
      <c r="G201" s="221" t="s">
        <v>225</v>
      </c>
      <c r="H201" s="222">
        <v>1</v>
      </c>
      <c r="I201" s="223"/>
      <c r="J201" s="224">
        <f>ROUND(I201*H201,2)</f>
        <v>0</v>
      </c>
      <c r="K201" s="220" t="s">
        <v>1</v>
      </c>
      <c r="L201" s="44"/>
      <c r="M201" s="225" t="s">
        <v>1</v>
      </c>
      <c r="N201" s="226" t="s">
        <v>41</v>
      </c>
      <c r="O201" s="91"/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226</v>
      </c>
      <c r="AT201" s="229" t="s">
        <v>139</v>
      </c>
      <c r="AU201" s="229" t="s">
        <v>145</v>
      </c>
      <c r="AY201" s="17" t="s">
        <v>136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145</v>
      </c>
      <c r="BK201" s="230">
        <f>ROUND(I201*H201,2)</f>
        <v>0</v>
      </c>
      <c r="BL201" s="17" t="s">
        <v>226</v>
      </c>
      <c r="BM201" s="229" t="s">
        <v>867</v>
      </c>
    </row>
    <row r="202" s="14" customFormat="1">
      <c r="A202" s="14"/>
      <c r="B202" s="242"/>
      <c r="C202" s="243"/>
      <c r="D202" s="233" t="s">
        <v>147</v>
      </c>
      <c r="E202" s="244" t="s">
        <v>1</v>
      </c>
      <c r="F202" s="245" t="s">
        <v>83</v>
      </c>
      <c r="G202" s="243"/>
      <c r="H202" s="246">
        <v>1</v>
      </c>
      <c r="I202" s="247"/>
      <c r="J202" s="243"/>
      <c r="K202" s="243"/>
      <c r="L202" s="248"/>
      <c r="M202" s="249"/>
      <c r="N202" s="250"/>
      <c r="O202" s="250"/>
      <c r="P202" s="250"/>
      <c r="Q202" s="250"/>
      <c r="R202" s="250"/>
      <c r="S202" s="250"/>
      <c r="T202" s="25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2" t="s">
        <v>147</v>
      </c>
      <c r="AU202" s="252" t="s">
        <v>145</v>
      </c>
      <c r="AV202" s="14" t="s">
        <v>145</v>
      </c>
      <c r="AW202" s="14" t="s">
        <v>32</v>
      </c>
      <c r="AX202" s="14" t="s">
        <v>83</v>
      </c>
      <c r="AY202" s="252" t="s">
        <v>136</v>
      </c>
    </row>
    <row r="203" s="2" customFormat="1" ht="24.15" customHeight="1">
      <c r="A203" s="38"/>
      <c r="B203" s="39"/>
      <c r="C203" s="268" t="s">
        <v>325</v>
      </c>
      <c r="D203" s="268" t="s">
        <v>228</v>
      </c>
      <c r="E203" s="269" t="s">
        <v>868</v>
      </c>
      <c r="F203" s="270" t="s">
        <v>256</v>
      </c>
      <c r="G203" s="271" t="s">
        <v>225</v>
      </c>
      <c r="H203" s="272">
        <v>1</v>
      </c>
      <c r="I203" s="273"/>
      <c r="J203" s="274">
        <f>ROUND(I203*H203,2)</f>
        <v>0</v>
      </c>
      <c r="K203" s="270" t="s">
        <v>1</v>
      </c>
      <c r="L203" s="275"/>
      <c r="M203" s="276" t="s">
        <v>1</v>
      </c>
      <c r="N203" s="277" t="s">
        <v>41</v>
      </c>
      <c r="O203" s="91"/>
      <c r="P203" s="227">
        <f>O203*H203</f>
        <v>0</v>
      </c>
      <c r="Q203" s="227">
        <v>0.020500000000000001</v>
      </c>
      <c r="R203" s="227">
        <f>Q203*H203</f>
        <v>0.020500000000000001</v>
      </c>
      <c r="S203" s="227">
        <v>0</v>
      </c>
      <c r="T203" s="228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9" t="s">
        <v>231</v>
      </c>
      <c r="AT203" s="229" t="s">
        <v>228</v>
      </c>
      <c r="AU203" s="229" t="s">
        <v>145</v>
      </c>
      <c r="AY203" s="17" t="s">
        <v>136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7" t="s">
        <v>145</v>
      </c>
      <c r="BK203" s="230">
        <f>ROUND(I203*H203,2)</f>
        <v>0</v>
      </c>
      <c r="BL203" s="17" t="s">
        <v>226</v>
      </c>
      <c r="BM203" s="229" t="s">
        <v>869</v>
      </c>
    </row>
    <row r="204" s="2" customFormat="1">
      <c r="A204" s="38"/>
      <c r="B204" s="39"/>
      <c r="C204" s="40"/>
      <c r="D204" s="233" t="s">
        <v>155</v>
      </c>
      <c r="E204" s="40"/>
      <c r="F204" s="253" t="s">
        <v>870</v>
      </c>
      <c r="G204" s="40"/>
      <c r="H204" s="40"/>
      <c r="I204" s="254"/>
      <c r="J204" s="40"/>
      <c r="K204" s="40"/>
      <c r="L204" s="44"/>
      <c r="M204" s="255"/>
      <c r="N204" s="256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155</v>
      </c>
      <c r="AU204" s="17" t="s">
        <v>145</v>
      </c>
    </row>
    <row r="205" s="2" customFormat="1" ht="24.15" customHeight="1">
      <c r="A205" s="38"/>
      <c r="B205" s="39"/>
      <c r="C205" s="218" t="s">
        <v>332</v>
      </c>
      <c r="D205" s="218" t="s">
        <v>139</v>
      </c>
      <c r="E205" s="219" t="s">
        <v>294</v>
      </c>
      <c r="F205" s="220" t="s">
        <v>295</v>
      </c>
      <c r="G205" s="221" t="s">
        <v>225</v>
      </c>
      <c r="H205" s="222">
        <v>10</v>
      </c>
      <c r="I205" s="223"/>
      <c r="J205" s="224">
        <f>ROUND(I205*H205,2)</f>
        <v>0</v>
      </c>
      <c r="K205" s="220" t="s">
        <v>143</v>
      </c>
      <c r="L205" s="44"/>
      <c r="M205" s="225" t="s">
        <v>1</v>
      </c>
      <c r="N205" s="226" t="s">
        <v>41</v>
      </c>
      <c r="O205" s="91"/>
      <c r="P205" s="227">
        <f>O205*H205</f>
        <v>0</v>
      </c>
      <c r="Q205" s="227">
        <v>0</v>
      </c>
      <c r="R205" s="227">
        <f>Q205*H205</f>
        <v>0</v>
      </c>
      <c r="S205" s="227">
        <v>0.024</v>
      </c>
      <c r="T205" s="228">
        <f>S205*H205</f>
        <v>0.23999999999999999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226</v>
      </c>
      <c r="AT205" s="229" t="s">
        <v>139</v>
      </c>
      <c r="AU205" s="229" t="s">
        <v>145</v>
      </c>
      <c r="AY205" s="17" t="s">
        <v>136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145</v>
      </c>
      <c r="BK205" s="230">
        <f>ROUND(I205*H205,2)</f>
        <v>0</v>
      </c>
      <c r="BL205" s="17" t="s">
        <v>226</v>
      </c>
      <c r="BM205" s="229" t="s">
        <v>871</v>
      </c>
    </row>
    <row r="206" s="13" customFormat="1">
      <c r="A206" s="13"/>
      <c r="B206" s="231"/>
      <c r="C206" s="232"/>
      <c r="D206" s="233" t="s">
        <v>147</v>
      </c>
      <c r="E206" s="234" t="s">
        <v>1</v>
      </c>
      <c r="F206" s="235" t="s">
        <v>872</v>
      </c>
      <c r="G206" s="232"/>
      <c r="H206" s="234" t="s">
        <v>1</v>
      </c>
      <c r="I206" s="236"/>
      <c r="J206" s="232"/>
      <c r="K206" s="232"/>
      <c r="L206" s="237"/>
      <c r="M206" s="238"/>
      <c r="N206" s="239"/>
      <c r="O206" s="239"/>
      <c r="P206" s="239"/>
      <c r="Q206" s="239"/>
      <c r="R206" s="239"/>
      <c r="S206" s="239"/>
      <c r="T206" s="24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1" t="s">
        <v>147</v>
      </c>
      <c r="AU206" s="241" t="s">
        <v>145</v>
      </c>
      <c r="AV206" s="13" t="s">
        <v>83</v>
      </c>
      <c r="AW206" s="13" t="s">
        <v>32</v>
      </c>
      <c r="AX206" s="13" t="s">
        <v>75</v>
      </c>
      <c r="AY206" s="241" t="s">
        <v>136</v>
      </c>
    </row>
    <row r="207" s="14" customFormat="1">
      <c r="A207" s="14"/>
      <c r="B207" s="242"/>
      <c r="C207" s="243"/>
      <c r="D207" s="233" t="s">
        <v>147</v>
      </c>
      <c r="E207" s="244" t="s">
        <v>1</v>
      </c>
      <c r="F207" s="245" t="s">
        <v>873</v>
      </c>
      <c r="G207" s="243"/>
      <c r="H207" s="246">
        <v>4</v>
      </c>
      <c r="I207" s="247"/>
      <c r="J207" s="243"/>
      <c r="K207" s="243"/>
      <c r="L207" s="248"/>
      <c r="M207" s="249"/>
      <c r="N207" s="250"/>
      <c r="O207" s="250"/>
      <c r="P207" s="250"/>
      <c r="Q207" s="250"/>
      <c r="R207" s="250"/>
      <c r="S207" s="250"/>
      <c r="T207" s="25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2" t="s">
        <v>147</v>
      </c>
      <c r="AU207" s="252" t="s">
        <v>145</v>
      </c>
      <c r="AV207" s="14" t="s">
        <v>145</v>
      </c>
      <c r="AW207" s="14" t="s">
        <v>32</v>
      </c>
      <c r="AX207" s="14" t="s">
        <v>75</v>
      </c>
      <c r="AY207" s="252" t="s">
        <v>136</v>
      </c>
    </row>
    <row r="208" s="13" customFormat="1">
      <c r="A208" s="13"/>
      <c r="B208" s="231"/>
      <c r="C208" s="232"/>
      <c r="D208" s="233" t="s">
        <v>147</v>
      </c>
      <c r="E208" s="234" t="s">
        <v>1</v>
      </c>
      <c r="F208" s="235" t="s">
        <v>874</v>
      </c>
      <c r="G208" s="232"/>
      <c r="H208" s="234" t="s">
        <v>1</v>
      </c>
      <c r="I208" s="236"/>
      <c r="J208" s="232"/>
      <c r="K208" s="232"/>
      <c r="L208" s="237"/>
      <c r="M208" s="238"/>
      <c r="N208" s="239"/>
      <c r="O208" s="239"/>
      <c r="P208" s="239"/>
      <c r="Q208" s="239"/>
      <c r="R208" s="239"/>
      <c r="S208" s="239"/>
      <c r="T208" s="24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1" t="s">
        <v>147</v>
      </c>
      <c r="AU208" s="241" t="s">
        <v>145</v>
      </c>
      <c r="AV208" s="13" t="s">
        <v>83</v>
      </c>
      <c r="AW208" s="13" t="s">
        <v>32</v>
      </c>
      <c r="AX208" s="13" t="s">
        <v>75</v>
      </c>
      <c r="AY208" s="241" t="s">
        <v>136</v>
      </c>
    </row>
    <row r="209" s="14" customFormat="1">
      <c r="A209" s="14"/>
      <c r="B209" s="242"/>
      <c r="C209" s="243"/>
      <c r="D209" s="233" t="s">
        <v>147</v>
      </c>
      <c r="E209" s="244" t="s">
        <v>1</v>
      </c>
      <c r="F209" s="245" t="s">
        <v>150</v>
      </c>
      <c r="G209" s="243"/>
      <c r="H209" s="246">
        <v>6</v>
      </c>
      <c r="I209" s="247"/>
      <c r="J209" s="243"/>
      <c r="K209" s="243"/>
      <c r="L209" s="248"/>
      <c r="M209" s="249"/>
      <c r="N209" s="250"/>
      <c r="O209" s="250"/>
      <c r="P209" s="250"/>
      <c r="Q209" s="250"/>
      <c r="R209" s="250"/>
      <c r="S209" s="250"/>
      <c r="T209" s="251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2" t="s">
        <v>147</v>
      </c>
      <c r="AU209" s="252" t="s">
        <v>145</v>
      </c>
      <c r="AV209" s="14" t="s">
        <v>145</v>
      </c>
      <c r="AW209" s="14" t="s">
        <v>32</v>
      </c>
      <c r="AX209" s="14" t="s">
        <v>75</v>
      </c>
      <c r="AY209" s="252" t="s">
        <v>136</v>
      </c>
    </row>
    <row r="210" s="15" customFormat="1">
      <c r="A210" s="15"/>
      <c r="B210" s="257"/>
      <c r="C210" s="258"/>
      <c r="D210" s="233" t="s">
        <v>147</v>
      </c>
      <c r="E210" s="259" t="s">
        <v>1</v>
      </c>
      <c r="F210" s="260" t="s">
        <v>185</v>
      </c>
      <c r="G210" s="258"/>
      <c r="H210" s="261">
        <v>10</v>
      </c>
      <c r="I210" s="262"/>
      <c r="J210" s="258"/>
      <c r="K210" s="258"/>
      <c r="L210" s="263"/>
      <c r="M210" s="264"/>
      <c r="N210" s="265"/>
      <c r="O210" s="265"/>
      <c r="P210" s="265"/>
      <c r="Q210" s="265"/>
      <c r="R210" s="265"/>
      <c r="S210" s="265"/>
      <c r="T210" s="266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7" t="s">
        <v>147</v>
      </c>
      <c r="AU210" s="267" t="s">
        <v>145</v>
      </c>
      <c r="AV210" s="15" t="s">
        <v>144</v>
      </c>
      <c r="AW210" s="15" t="s">
        <v>32</v>
      </c>
      <c r="AX210" s="15" t="s">
        <v>83</v>
      </c>
      <c r="AY210" s="267" t="s">
        <v>136</v>
      </c>
    </row>
    <row r="211" s="2" customFormat="1" ht="24.15" customHeight="1">
      <c r="A211" s="38"/>
      <c r="B211" s="39"/>
      <c r="C211" s="218" t="s">
        <v>338</v>
      </c>
      <c r="D211" s="218" t="s">
        <v>139</v>
      </c>
      <c r="E211" s="219" t="s">
        <v>299</v>
      </c>
      <c r="F211" s="220" t="s">
        <v>875</v>
      </c>
      <c r="G211" s="221" t="s">
        <v>225</v>
      </c>
      <c r="H211" s="222">
        <v>34</v>
      </c>
      <c r="I211" s="223"/>
      <c r="J211" s="224">
        <f>ROUND(I211*H211,2)</f>
        <v>0</v>
      </c>
      <c r="K211" s="220" t="s">
        <v>1</v>
      </c>
      <c r="L211" s="44"/>
      <c r="M211" s="225" t="s">
        <v>1</v>
      </c>
      <c r="N211" s="226" t="s">
        <v>41</v>
      </c>
      <c r="O211" s="91"/>
      <c r="P211" s="227">
        <f>O211*H211</f>
        <v>0</v>
      </c>
      <c r="Q211" s="227">
        <v>0</v>
      </c>
      <c r="R211" s="227">
        <f>Q211*H211</f>
        <v>0</v>
      </c>
      <c r="S211" s="227">
        <v>0.024</v>
      </c>
      <c r="T211" s="228">
        <f>S211*H211</f>
        <v>0.81600000000000006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9" t="s">
        <v>226</v>
      </c>
      <c r="AT211" s="229" t="s">
        <v>139</v>
      </c>
      <c r="AU211" s="229" t="s">
        <v>145</v>
      </c>
      <c r="AY211" s="17" t="s">
        <v>136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7" t="s">
        <v>145</v>
      </c>
      <c r="BK211" s="230">
        <f>ROUND(I211*H211,2)</f>
        <v>0</v>
      </c>
      <c r="BL211" s="17" t="s">
        <v>226</v>
      </c>
      <c r="BM211" s="229" t="s">
        <v>876</v>
      </c>
    </row>
    <row r="212" s="13" customFormat="1">
      <c r="A212" s="13"/>
      <c r="B212" s="231"/>
      <c r="C212" s="232"/>
      <c r="D212" s="233" t="s">
        <v>147</v>
      </c>
      <c r="E212" s="234" t="s">
        <v>1</v>
      </c>
      <c r="F212" s="235" t="s">
        <v>872</v>
      </c>
      <c r="G212" s="232"/>
      <c r="H212" s="234" t="s">
        <v>1</v>
      </c>
      <c r="I212" s="236"/>
      <c r="J212" s="232"/>
      <c r="K212" s="232"/>
      <c r="L212" s="237"/>
      <c r="M212" s="238"/>
      <c r="N212" s="239"/>
      <c r="O212" s="239"/>
      <c r="P212" s="239"/>
      <c r="Q212" s="239"/>
      <c r="R212" s="239"/>
      <c r="S212" s="239"/>
      <c r="T212" s="24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1" t="s">
        <v>147</v>
      </c>
      <c r="AU212" s="241" t="s">
        <v>145</v>
      </c>
      <c r="AV212" s="13" t="s">
        <v>83</v>
      </c>
      <c r="AW212" s="13" t="s">
        <v>32</v>
      </c>
      <c r="AX212" s="13" t="s">
        <v>75</v>
      </c>
      <c r="AY212" s="241" t="s">
        <v>136</v>
      </c>
    </row>
    <row r="213" s="14" customFormat="1">
      <c r="A213" s="14"/>
      <c r="B213" s="242"/>
      <c r="C213" s="243"/>
      <c r="D213" s="233" t="s">
        <v>147</v>
      </c>
      <c r="E213" s="244" t="s">
        <v>1</v>
      </c>
      <c r="F213" s="245" t="s">
        <v>877</v>
      </c>
      <c r="G213" s="243"/>
      <c r="H213" s="246">
        <v>24</v>
      </c>
      <c r="I213" s="247"/>
      <c r="J213" s="243"/>
      <c r="K213" s="243"/>
      <c r="L213" s="248"/>
      <c r="M213" s="249"/>
      <c r="N213" s="250"/>
      <c r="O213" s="250"/>
      <c r="P213" s="250"/>
      <c r="Q213" s="250"/>
      <c r="R213" s="250"/>
      <c r="S213" s="250"/>
      <c r="T213" s="25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2" t="s">
        <v>147</v>
      </c>
      <c r="AU213" s="252" t="s">
        <v>145</v>
      </c>
      <c r="AV213" s="14" t="s">
        <v>145</v>
      </c>
      <c r="AW213" s="14" t="s">
        <v>32</v>
      </c>
      <c r="AX213" s="14" t="s">
        <v>75</v>
      </c>
      <c r="AY213" s="252" t="s">
        <v>136</v>
      </c>
    </row>
    <row r="214" s="13" customFormat="1">
      <c r="A214" s="13"/>
      <c r="B214" s="231"/>
      <c r="C214" s="232"/>
      <c r="D214" s="233" t="s">
        <v>147</v>
      </c>
      <c r="E214" s="234" t="s">
        <v>1</v>
      </c>
      <c r="F214" s="235" t="s">
        <v>874</v>
      </c>
      <c r="G214" s="232"/>
      <c r="H214" s="234" t="s">
        <v>1</v>
      </c>
      <c r="I214" s="236"/>
      <c r="J214" s="232"/>
      <c r="K214" s="232"/>
      <c r="L214" s="237"/>
      <c r="M214" s="238"/>
      <c r="N214" s="239"/>
      <c r="O214" s="239"/>
      <c r="P214" s="239"/>
      <c r="Q214" s="239"/>
      <c r="R214" s="239"/>
      <c r="S214" s="239"/>
      <c r="T214" s="24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1" t="s">
        <v>147</v>
      </c>
      <c r="AU214" s="241" t="s">
        <v>145</v>
      </c>
      <c r="AV214" s="13" t="s">
        <v>83</v>
      </c>
      <c r="AW214" s="13" t="s">
        <v>32</v>
      </c>
      <c r="AX214" s="13" t="s">
        <v>75</v>
      </c>
      <c r="AY214" s="241" t="s">
        <v>136</v>
      </c>
    </row>
    <row r="215" s="14" customFormat="1">
      <c r="A215" s="14"/>
      <c r="B215" s="242"/>
      <c r="C215" s="243"/>
      <c r="D215" s="233" t="s">
        <v>147</v>
      </c>
      <c r="E215" s="244" t="s">
        <v>1</v>
      </c>
      <c r="F215" s="245" t="s">
        <v>194</v>
      </c>
      <c r="G215" s="243"/>
      <c r="H215" s="246">
        <v>10</v>
      </c>
      <c r="I215" s="247"/>
      <c r="J215" s="243"/>
      <c r="K215" s="243"/>
      <c r="L215" s="248"/>
      <c r="M215" s="249"/>
      <c r="N215" s="250"/>
      <c r="O215" s="250"/>
      <c r="P215" s="250"/>
      <c r="Q215" s="250"/>
      <c r="R215" s="250"/>
      <c r="S215" s="250"/>
      <c r="T215" s="251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2" t="s">
        <v>147</v>
      </c>
      <c r="AU215" s="252" t="s">
        <v>145</v>
      </c>
      <c r="AV215" s="14" t="s">
        <v>145</v>
      </c>
      <c r="AW215" s="14" t="s">
        <v>32</v>
      </c>
      <c r="AX215" s="14" t="s">
        <v>75</v>
      </c>
      <c r="AY215" s="252" t="s">
        <v>136</v>
      </c>
    </row>
    <row r="216" s="15" customFormat="1">
      <c r="A216" s="15"/>
      <c r="B216" s="257"/>
      <c r="C216" s="258"/>
      <c r="D216" s="233" t="s">
        <v>147</v>
      </c>
      <c r="E216" s="259" t="s">
        <v>1</v>
      </c>
      <c r="F216" s="260" t="s">
        <v>185</v>
      </c>
      <c r="G216" s="258"/>
      <c r="H216" s="261">
        <v>34</v>
      </c>
      <c r="I216" s="262"/>
      <c r="J216" s="258"/>
      <c r="K216" s="258"/>
      <c r="L216" s="263"/>
      <c r="M216" s="264"/>
      <c r="N216" s="265"/>
      <c r="O216" s="265"/>
      <c r="P216" s="265"/>
      <c r="Q216" s="265"/>
      <c r="R216" s="265"/>
      <c r="S216" s="265"/>
      <c r="T216" s="266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7" t="s">
        <v>147</v>
      </c>
      <c r="AU216" s="267" t="s">
        <v>145</v>
      </c>
      <c r="AV216" s="15" t="s">
        <v>144</v>
      </c>
      <c r="AW216" s="15" t="s">
        <v>32</v>
      </c>
      <c r="AX216" s="15" t="s">
        <v>83</v>
      </c>
      <c r="AY216" s="267" t="s">
        <v>136</v>
      </c>
    </row>
    <row r="217" s="2" customFormat="1" ht="24.15" customHeight="1">
      <c r="A217" s="38"/>
      <c r="B217" s="39"/>
      <c r="C217" s="218" t="s">
        <v>342</v>
      </c>
      <c r="D217" s="218" t="s">
        <v>139</v>
      </c>
      <c r="E217" s="219" t="s">
        <v>304</v>
      </c>
      <c r="F217" s="220" t="s">
        <v>305</v>
      </c>
      <c r="G217" s="221" t="s">
        <v>225</v>
      </c>
      <c r="H217" s="222">
        <v>24</v>
      </c>
      <c r="I217" s="223"/>
      <c r="J217" s="224">
        <f>ROUND(I217*H217,2)</f>
        <v>0</v>
      </c>
      <c r="K217" s="220" t="s">
        <v>143</v>
      </c>
      <c r="L217" s="44"/>
      <c r="M217" s="225" t="s">
        <v>1</v>
      </c>
      <c r="N217" s="226" t="s">
        <v>41</v>
      </c>
      <c r="O217" s="91"/>
      <c r="P217" s="227">
        <f>O217*H217</f>
        <v>0</v>
      </c>
      <c r="Q217" s="227">
        <v>0</v>
      </c>
      <c r="R217" s="227">
        <f>Q217*H217</f>
        <v>0</v>
      </c>
      <c r="S217" s="227">
        <v>0.028000000000000001</v>
      </c>
      <c r="T217" s="228">
        <f>S217*H217</f>
        <v>0.67200000000000004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226</v>
      </c>
      <c r="AT217" s="229" t="s">
        <v>139</v>
      </c>
      <c r="AU217" s="229" t="s">
        <v>145</v>
      </c>
      <c r="AY217" s="17" t="s">
        <v>136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145</v>
      </c>
      <c r="BK217" s="230">
        <f>ROUND(I217*H217,2)</f>
        <v>0</v>
      </c>
      <c r="BL217" s="17" t="s">
        <v>226</v>
      </c>
      <c r="BM217" s="229" t="s">
        <v>878</v>
      </c>
    </row>
    <row r="218" s="13" customFormat="1">
      <c r="A218" s="13"/>
      <c r="B218" s="231"/>
      <c r="C218" s="232"/>
      <c r="D218" s="233" t="s">
        <v>147</v>
      </c>
      <c r="E218" s="234" t="s">
        <v>1</v>
      </c>
      <c r="F218" s="235" t="s">
        <v>872</v>
      </c>
      <c r="G218" s="232"/>
      <c r="H218" s="234" t="s">
        <v>1</v>
      </c>
      <c r="I218" s="236"/>
      <c r="J218" s="232"/>
      <c r="K218" s="232"/>
      <c r="L218" s="237"/>
      <c r="M218" s="238"/>
      <c r="N218" s="239"/>
      <c r="O218" s="239"/>
      <c r="P218" s="239"/>
      <c r="Q218" s="239"/>
      <c r="R218" s="239"/>
      <c r="S218" s="239"/>
      <c r="T218" s="24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1" t="s">
        <v>147</v>
      </c>
      <c r="AU218" s="241" t="s">
        <v>145</v>
      </c>
      <c r="AV218" s="13" t="s">
        <v>83</v>
      </c>
      <c r="AW218" s="13" t="s">
        <v>32</v>
      </c>
      <c r="AX218" s="13" t="s">
        <v>75</v>
      </c>
      <c r="AY218" s="241" t="s">
        <v>136</v>
      </c>
    </row>
    <row r="219" s="14" customFormat="1">
      <c r="A219" s="14"/>
      <c r="B219" s="242"/>
      <c r="C219" s="243"/>
      <c r="D219" s="233" t="s">
        <v>147</v>
      </c>
      <c r="E219" s="244" t="s">
        <v>1</v>
      </c>
      <c r="F219" s="245" t="s">
        <v>879</v>
      </c>
      <c r="G219" s="243"/>
      <c r="H219" s="246">
        <v>20</v>
      </c>
      <c r="I219" s="247"/>
      <c r="J219" s="243"/>
      <c r="K219" s="243"/>
      <c r="L219" s="248"/>
      <c r="M219" s="249"/>
      <c r="N219" s="250"/>
      <c r="O219" s="250"/>
      <c r="P219" s="250"/>
      <c r="Q219" s="250"/>
      <c r="R219" s="250"/>
      <c r="S219" s="250"/>
      <c r="T219" s="25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2" t="s">
        <v>147</v>
      </c>
      <c r="AU219" s="252" t="s">
        <v>145</v>
      </c>
      <c r="AV219" s="14" t="s">
        <v>145</v>
      </c>
      <c r="AW219" s="14" t="s">
        <v>32</v>
      </c>
      <c r="AX219" s="14" t="s">
        <v>75</v>
      </c>
      <c r="AY219" s="252" t="s">
        <v>136</v>
      </c>
    </row>
    <row r="220" s="13" customFormat="1">
      <c r="A220" s="13"/>
      <c r="B220" s="231"/>
      <c r="C220" s="232"/>
      <c r="D220" s="233" t="s">
        <v>147</v>
      </c>
      <c r="E220" s="234" t="s">
        <v>1</v>
      </c>
      <c r="F220" s="235" t="s">
        <v>874</v>
      </c>
      <c r="G220" s="232"/>
      <c r="H220" s="234" t="s">
        <v>1</v>
      </c>
      <c r="I220" s="236"/>
      <c r="J220" s="232"/>
      <c r="K220" s="232"/>
      <c r="L220" s="237"/>
      <c r="M220" s="238"/>
      <c r="N220" s="239"/>
      <c r="O220" s="239"/>
      <c r="P220" s="239"/>
      <c r="Q220" s="239"/>
      <c r="R220" s="239"/>
      <c r="S220" s="239"/>
      <c r="T220" s="24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1" t="s">
        <v>147</v>
      </c>
      <c r="AU220" s="241" t="s">
        <v>145</v>
      </c>
      <c r="AV220" s="13" t="s">
        <v>83</v>
      </c>
      <c r="AW220" s="13" t="s">
        <v>32</v>
      </c>
      <c r="AX220" s="13" t="s">
        <v>75</v>
      </c>
      <c r="AY220" s="241" t="s">
        <v>136</v>
      </c>
    </row>
    <row r="221" s="14" customFormat="1">
      <c r="A221" s="14"/>
      <c r="B221" s="242"/>
      <c r="C221" s="243"/>
      <c r="D221" s="233" t="s">
        <v>147</v>
      </c>
      <c r="E221" s="244" t="s">
        <v>1</v>
      </c>
      <c r="F221" s="245" t="s">
        <v>144</v>
      </c>
      <c r="G221" s="243"/>
      <c r="H221" s="246">
        <v>4</v>
      </c>
      <c r="I221" s="247"/>
      <c r="J221" s="243"/>
      <c r="K221" s="243"/>
      <c r="L221" s="248"/>
      <c r="M221" s="249"/>
      <c r="N221" s="250"/>
      <c r="O221" s="250"/>
      <c r="P221" s="250"/>
      <c r="Q221" s="250"/>
      <c r="R221" s="250"/>
      <c r="S221" s="250"/>
      <c r="T221" s="25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2" t="s">
        <v>147</v>
      </c>
      <c r="AU221" s="252" t="s">
        <v>145</v>
      </c>
      <c r="AV221" s="14" t="s">
        <v>145</v>
      </c>
      <c r="AW221" s="14" t="s">
        <v>32</v>
      </c>
      <c r="AX221" s="14" t="s">
        <v>75</v>
      </c>
      <c r="AY221" s="252" t="s">
        <v>136</v>
      </c>
    </row>
    <row r="222" s="15" customFormat="1">
      <c r="A222" s="15"/>
      <c r="B222" s="257"/>
      <c r="C222" s="258"/>
      <c r="D222" s="233" t="s">
        <v>147</v>
      </c>
      <c r="E222" s="259" t="s">
        <v>1</v>
      </c>
      <c r="F222" s="260" t="s">
        <v>185</v>
      </c>
      <c r="G222" s="258"/>
      <c r="H222" s="261">
        <v>24</v>
      </c>
      <c r="I222" s="262"/>
      <c r="J222" s="258"/>
      <c r="K222" s="258"/>
      <c r="L222" s="263"/>
      <c r="M222" s="264"/>
      <c r="N222" s="265"/>
      <c r="O222" s="265"/>
      <c r="P222" s="265"/>
      <c r="Q222" s="265"/>
      <c r="R222" s="265"/>
      <c r="S222" s="265"/>
      <c r="T222" s="266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67" t="s">
        <v>147</v>
      </c>
      <c r="AU222" s="267" t="s">
        <v>145</v>
      </c>
      <c r="AV222" s="15" t="s">
        <v>144</v>
      </c>
      <c r="AW222" s="15" t="s">
        <v>32</v>
      </c>
      <c r="AX222" s="15" t="s">
        <v>83</v>
      </c>
      <c r="AY222" s="267" t="s">
        <v>136</v>
      </c>
    </row>
    <row r="223" s="2" customFormat="1" ht="33" customHeight="1">
      <c r="A223" s="38"/>
      <c r="B223" s="39"/>
      <c r="C223" s="218" t="s">
        <v>346</v>
      </c>
      <c r="D223" s="218" t="s">
        <v>139</v>
      </c>
      <c r="E223" s="219" t="s">
        <v>310</v>
      </c>
      <c r="F223" s="220" t="s">
        <v>311</v>
      </c>
      <c r="G223" s="221" t="s">
        <v>197</v>
      </c>
      <c r="H223" s="222">
        <v>0.71799999999999997</v>
      </c>
      <c r="I223" s="223"/>
      <c r="J223" s="224">
        <f>ROUND(I223*H223,2)</f>
        <v>0</v>
      </c>
      <c r="K223" s="220" t="s">
        <v>143</v>
      </c>
      <c r="L223" s="44"/>
      <c r="M223" s="225" t="s">
        <v>1</v>
      </c>
      <c r="N223" s="226" t="s">
        <v>41</v>
      </c>
      <c r="O223" s="91"/>
      <c r="P223" s="227">
        <f>O223*H223</f>
        <v>0</v>
      </c>
      <c r="Q223" s="227">
        <v>0</v>
      </c>
      <c r="R223" s="227">
        <f>Q223*H223</f>
        <v>0</v>
      </c>
      <c r="S223" s="227">
        <v>0</v>
      </c>
      <c r="T223" s="22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9" t="s">
        <v>226</v>
      </c>
      <c r="AT223" s="229" t="s">
        <v>139</v>
      </c>
      <c r="AU223" s="229" t="s">
        <v>145</v>
      </c>
      <c r="AY223" s="17" t="s">
        <v>136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7" t="s">
        <v>145</v>
      </c>
      <c r="BK223" s="230">
        <f>ROUND(I223*H223,2)</f>
        <v>0</v>
      </c>
      <c r="BL223" s="17" t="s">
        <v>226</v>
      </c>
      <c r="BM223" s="229" t="s">
        <v>880</v>
      </c>
    </row>
    <row r="224" s="2" customFormat="1" ht="24.15" customHeight="1">
      <c r="A224" s="38"/>
      <c r="B224" s="39"/>
      <c r="C224" s="218" t="s">
        <v>552</v>
      </c>
      <c r="D224" s="218" t="s">
        <v>139</v>
      </c>
      <c r="E224" s="219" t="s">
        <v>314</v>
      </c>
      <c r="F224" s="220" t="s">
        <v>315</v>
      </c>
      <c r="G224" s="221" t="s">
        <v>197</v>
      </c>
      <c r="H224" s="222">
        <v>0.71799999999999997</v>
      </c>
      <c r="I224" s="223"/>
      <c r="J224" s="224">
        <f>ROUND(I224*H224,2)</f>
        <v>0</v>
      </c>
      <c r="K224" s="220" t="s">
        <v>143</v>
      </c>
      <c r="L224" s="44"/>
      <c r="M224" s="225" t="s">
        <v>1</v>
      </c>
      <c r="N224" s="226" t="s">
        <v>41</v>
      </c>
      <c r="O224" s="91"/>
      <c r="P224" s="227">
        <f>O224*H224</f>
        <v>0</v>
      </c>
      <c r="Q224" s="227">
        <v>0</v>
      </c>
      <c r="R224" s="227">
        <f>Q224*H224</f>
        <v>0</v>
      </c>
      <c r="S224" s="227">
        <v>0</v>
      </c>
      <c r="T224" s="22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226</v>
      </c>
      <c r="AT224" s="229" t="s">
        <v>139</v>
      </c>
      <c r="AU224" s="229" t="s">
        <v>145</v>
      </c>
      <c r="AY224" s="17" t="s">
        <v>136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145</v>
      </c>
      <c r="BK224" s="230">
        <f>ROUND(I224*H224,2)</f>
        <v>0</v>
      </c>
      <c r="BL224" s="17" t="s">
        <v>226</v>
      </c>
      <c r="BM224" s="229" t="s">
        <v>881</v>
      </c>
    </row>
    <row r="225" s="12" customFormat="1" ht="22.8" customHeight="1">
      <c r="A225" s="12"/>
      <c r="B225" s="202"/>
      <c r="C225" s="203"/>
      <c r="D225" s="204" t="s">
        <v>74</v>
      </c>
      <c r="E225" s="216" t="s">
        <v>597</v>
      </c>
      <c r="F225" s="216" t="s">
        <v>598</v>
      </c>
      <c r="G225" s="203"/>
      <c r="H225" s="203"/>
      <c r="I225" s="206"/>
      <c r="J225" s="217">
        <f>BK225</f>
        <v>0</v>
      </c>
      <c r="K225" s="203"/>
      <c r="L225" s="208"/>
      <c r="M225" s="209"/>
      <c r="N225" s="210"/>
      <c r="O225" s="210"/>
      <c r="P225" s="211">
        <f>SUM(P226:P229)</f>
        <v>0</v>
      </c>
      <c r="Q225" s="210"/>
      <c r="R225" s="211">
        <f>SUM(R226:R229)</f>
        <v>0.0019074000000000003</v>
      </c>
      <c r="S225" s="210"/>
      <c r="T225" s="212">
        <f>SUM(T226:T229)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3" t="s">
        <v>145</v>
      </c>
      <c r="AT225" s="214" t="s">
        <v>74</v>
      </c>
      <c r="AU225" s="214" t="s">
        <v>83</v>
      </c>
      <c r="AY225" s="213" t="s">
        <v>136</v>
      </c>
      <c r="BK225" s="215">
        <f>SUM(BK226:BK229)</f>
        <v>0</v>
      </c>
    </row>
    <row r="226" s="2" customFormat="1" ht="16.5" customHeight="1">
      <c r="A226" s="38"/>
      <c r="B226" s="39"/>
      <c r="C226" s="218" t="s">
        <v>555</v>
      </c>
      <c r="D226" s="218" t="s">
        <v>139</v>
      </c>
      <c r="E226" s="219" t="s">
        <v>635</v>
      </c>
      <c r="F226" s="220" t="s">
        <v>636</v>
      </c>
      <c r="G226" s="221" t="s">
        <v>322</v>
      </c>
      <c r="H226" s="222">
        <v>11</v>
      </c>
      <c r="I226" s="223"/>
      <c r="J226" s="224">
        <f>ROUND(I226*H226,2)</f>
        <v>0</v>
      </c>
      <c r="K226" s="220" t="s">
        <v>143</v>
      </c>
      <c r="L226" s="44"/>
      <c r="M226" s="225" t="s">
        <v>1</v>
      </c>
      <c r="N226" s="226" t="s">
        <v>41</v>
      </c>
      <c r="O226" s="91"/>
      <c r="P226" s="227">
        <f>O226*H226</f>
        <v>0</v>
      </c>
      <c r="Q226" s="227">
        <v>0</v>
      </c>
      <c r="R226" s="227">
        <f>Q226*H226</f>
        <v>0</v>
      </c>
      <c r="S226" s="227">
        <v>0</v>
      </c>
      <c r="T226" s="22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9" t="s">
        <v>226</v>
      </c>
      <c r="AT226" s="229" t="s">
        <v>139</v>
      </c>
      <c r="AU226" s="229" t="s">
        <v>145</v>
      </c>
      <c r="AY226" s="17" t="s">
        <v>136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7" t="s">
        <v>145</v>
      </c>
      <c r="BK226" s="230">
        <f>ROUND(I226*H226,2)</f>
        <v>0</v>
      </c>
      <c r="BL226" s="17" t="s">
        <v>226</v>
      </c>
      <c r="BM226" s="229" t="s">
        <v>882</v>
      </c>
    </row>
    <row r="227" s="14" customFormat="1">
      <c r="A227" s="14"/>
      <c r="B227" s="242"/>
      <c r="C227" s="243"/>
      <c r="D227" s="233" t="s">
        <v>147</v>
      </c>
      <c r="E227" s="244" t="s">
        <v>1</v>
      </c>
      <c r="F227" s="245" t="s">
        <v>199</v>
      </c>
      <c r="G227" s="243"/>
      <c r="H227" s="246">
        <v>11</v>
      </c>
      <c r="I227" s="247"/>
      <c r="J227" s="243"/>
      <c r="K227" s="243"/>
      <c r="L227" s="248"/>
      <c r="M227" s="249"/>
      <c r="N227" s="250"/>
      <c r="O227" s="250"/>
      <c r="P227" s="250"/>
      <c r="Q227" s="250"/>
      <c r="R227" s="250"/>
      <c r="S227" s="250"/>
      <c r="T227" s="25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2" t="s">
        <v>147</v>
      </c>
      <c r="AU227" s="252" t="s">
        <v>145</v>
      </c>
      <c r="AV227" s="14" t="s">
        <v>145</v>
      </c>
      <c r="AW227" s="14" t="s">
        <v>32</v>
      </c>
      <c r="AX227" s="14" t="s">
        <v>83</v>
      </c>
      <c r="AY227" s="252" t="s">
        <v>136</v>
      </c>
    </row>
    <row r="228" s="2" customFormat="1" ht="16.5" customHeight="1">
      <c r="A228" s="38"/>
      <c r="B228" s="39"/>
      <c r="C228" s="268" t="s">
        <v>559</v>
      </c>
      <c r="D228" s="268" t="s">
        <v>228</v>
      </c>
      <c r="E228" s="269" t="s">
        <v>641</v>
      </c>
      <c r="F228" s="270" t="s">
        <v>642</v>
      </c>
      <c r="G228" s="271" t="s">
        <v>322</v>
      </c>
      <c r="H228" s="272">
        <v>11.220000000000001</v>
      </c>
      <c r="I228" s="273"/>
      <c r="J228" s="274">
        <f>ROUND(I228*H228,2)</f>
        <v>0</v>
      </c>
      <c r="K228" s="270" t="s">
        <v>143</v>
      </c>
      <c r="L228" s="275"/>
      <c r="M228" s="276" t="s">
        <v>1</v>
      </c>
      <c r="N228" s="277" t="s">
        <v>41</v>
      </c>
      <c r="O228" s="91"/>
      <c r="P228" s="227">
        <f>O228*H228</f>
        <v>0</v>
      </c>
      <c r="Q228" s="227">
        <v>0.00017000000000000001</v>
      </c>
      <c r="R228" s="227">
        <f>Q228*H228</f>
        <v>0.0019074000000000003</v>
      </c>
      <c r="S228" s="227">
        <v>0</v>
      </c>
      <c r="T228" s="228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9" t="s">
        <v>231</v>
      </c>
      <c r="AT228" s="229" t="s">
        <v>228</v>
      </c>
      <c r="AU228" s="229" t="s">
        <v>145</v>
      </c>
      <c r="AY228" s="17" t="s">
        <v>136</v>
      </c>
      <c r="BE228" s="230">
        <f>IF(N228="základní",J228,0)</f>
        <v>0</v>
      </c>
      <c r="BF228" s="230">
        <f>IF(N228="snížená",J228,0)</f>
        <v>0</v>
      </c>
      <c r="BG228" s="230">
        <f>IF(N228="zákl. přenesená",J228,0)</f>
        <v>0</v>
      </c>
      <c r="BH228" s="230">
        <f>IF(N228="sníž. přenesená",J228,0)</f>
        <v>0</v>
      </c>
      <c r="BI228" s="230">
        <f>IF(N228="nulová",J228,0)</f>
        <v>0</v>
      </c>
      <c r="BJ228" s="17" t="s">
        <v>145</v>
      </c>
      <c r="BK228" s="230">
        <f>ROUND(I228*H228,2)</f>
        <v>0</v>
      </c>
      <c r="BL228" s="17" t="s">
        <v>226</v>
      </c>
      <c r="BM228" s="229" t="s">
        <v>883</v>
      </c>
    </row>
    <row r="229" s="14" customFormat="1">
      <c r="A229" s="14"/>
      <c r="B229" s="242"/>
      <c r="C229" s="243"/>
      <c r="D229" s="233" t="s">
        <v>147</v>
      </c>
      <c r="E229" s="243"/>
      <c r="F229" s="245" t="s">
        <v>884</v>
      </c>
      <c r="G229" s="243"/>
      <c r="H229" s="246">
        <v>11.220000000000001</v>
      </c>
      <c r="I229" s="247"/>
      <c r="J229" s="243"/>
      <c r="K229" s="243"/>
      <c r="L229" s="248"/>
      <c r="M229" s="249"/>
      <c r="N229" s="250"/>
      <c r="O229" s="250"/>
      <c r="P229" s="250"/>
      <c r="Q229" s="250"/>
      <c r="R229" s="250"/>
      <c r="S229" s="250"/>
      <c r="T229" s="251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2" t="s">
        <v>147</v>
      </c>
      <c r="AU229" s="252" t="s">
        <v>145</v>
      </c>
      <c r="AV229" s="14" t="s">
        <v>145</v>
      </c>
      <c r="AW229" s="14" t="s">
        <v>4</v>
      </c>
      <c r="AX229" s="14" t="s">
        <v>83</v>
      </c>
      <c r="AY229" s="252" t="s">
        <v>136</v>
      </c>
    </row>
    <row r="230" s="12" customFormat="1" ht="22.8" customHeight="1">
      <c r="A230" s="12"/>
      <c r="B230" s="202"/>
      <c r="C230" s="203"/>
      <c r="D230" s="204" t="s">
        <v>74</v>
      </c>
      <c r="E230" s="216" t="s">
        <v>330</v>
      </c>
      <c r="F230" s="216" t="s">
        <v>331</v>
      </c>
      <c r="G230" s="203"/>
      <c r="H230" s="203"/>
      <c r="I230" s="206"/>
      <c r="J230" s="217">
        <f>BK230</f>
        <v>0</v>
      </c>
      <c r="K230" s="203"/>
      <c r="L230" s="208"/>
      <c r="M230" s="209"/>
      <c r="N230" s="210"/>
      <c r="O230" s="210"/>
      <c r="P230" s="211">
        <f>SUM(P231:P238)</f>
        <v>0</v>
      </c>
      <c r="Q230" s="210"/>
      <c r="R230" s="211">
        <f>SUM(R231:R238)</f>
        <v>0.045999999999999999</v>
      </c>
      <c r="S230" s="210"/>
      <c r="T230" s="212">
        <f>SUM(T231:T238)</f>
        <v>0.014999999999999999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13" t="s">
        <v>145</v>
      </c>
      <c r="AT230" s="214" t="s">
        <v>74</v>
      </c>
      <c r="AU230" s="214" t="s">
        <v>83</v>
      </c>
      <c r="AY230" s="213" t="s">
        <v>136</v>
      </c>
      <c r="BK230" s="215">
        <f>SUM(BK231:BK238)</f>
        <v>0</v>
      </c>
    </row>
    <row r="231" s="2" customFormat="1" ht="24.15" customHeight="1">
      <c r="A231" s="38"/>
      <c r="B231" s="39"/>
      <c r="C231" s="218" t="s">
        <v>452</v>
      </c>
      <c r="D231" s="218" t="s">
        <v>139</v>
      </c>
      <c r="E231" s="219" t="s">
        <v>333</v>
      </c>
      <c r="F231" s="220" t="s">
        <v>334</v>
      </c>
      <c r="G231" s="221" t="s">
        <v>142</v>
      </c>
      <c r="H231" s="222">
        <v>100</v>
      </c>
      <c r="I231" s="223"/>
      <c r="J231" s="224">
        <f>ROUND(I231*H231,2)</f>
        <v>0</v>
      </c>
      <c r="K231" s="220" t="s">
        <v>143</v>
      </c>
      <c r="L231" s="44"/>
      <c r="M231" s="225" t="s">
        <v>1</v>
      </c>
      <c r="N231" s="226" t="s">
        <v>41</v>
      </c>
      <c r="O231" s="91"/>
      <c r="P231" s="227">
        <f>O231*H231</f>
        <v>0</v>
      </c>
      <c r="Q231" s="227">
        <v>0</v>
      </c>
      <c r="R231" s="227">
        <f>Q231*H231</f>
        <v>0</v>
      </c>
      <c r="S231" s="227">
        <v>0</v>
      </c>
      <c r="T231" s="228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9" t="s">
        <v>226</v>
      </c>
      <c r="AT231" s="229" t="s">
        <v>139</v>
      </c>
      <c r="AU231" s="229" t="s">
        <v>145</v>
      </c>
      <c r="AY231" s="17" t="s">
        <v>136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17" t="s">
        <v>145</v>
      </c>
      <c r="BK231" s="230">
        <f>ROUND(I231*H231,2)</f>
        <v>0</v>
      </c>
      <c r="BL231" s="17" t="s">
        <v>226</v>
      </c>
      <c r="BM231" s="229" t="s">
        <v>885</v>
      </c>
    </row>
    <row r="232" s="14" customFormat="1">
      <c r="A232" s="14"/>
      <c r="B232" s="242"/>
      <c r="C232" s="243"/>
      <c r="D232" s="233" t="s">
        <v>147</v>
      </c>
      <c r="E232" s="244" t="s">
        <v>1</v>
      </c>
      <c r="F232" s="245" t="s">
        <v>425</v>
      </c>
      <c r="G232" s="243"/>
      <c r="H232" s="246">
        <v>100</v>
      </c>
      <c r="I232" s="247"/>
      <c r="J232" s="243"/>
      <c r="K232" s="243"/>
      <c r="L232" s="248"/>
      <c r="M232" s="249"/>
      <c r="N232" s="250"/>
      <c r="O232" s="250"/>
      <c r="P232" s="250"/>
      <c r="Q232" s="250"/>
      <c r="R232" s="250"/>
      <c r="S232" s="250"/>
      <c r="T232" s="251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2" t="s">
        <v>147</v>
      </c>
      <c r="AU232" s="252" t="s">
        <v>145</v>
      </c>
      <c r="AV232" s="14" t="s">
        <v>145</v>
      </c>
      <c r="AW232" s="14" t="s">
        <v>32</v>
      </c>
      <c r="AX232" s="14" t="s">
        <v>83</v>
      </c>
      <c r="AY232" s="252" t="s">
        <v>136</v>
      </c>
    </row>
    <row r="233" s="2" customFormat="1" ht="24.15" customHeight="1">
      <c r="A233" s="38"/>
      <c r="B233" s="39"/>
      <c r="C233" s="218" t="s">
        <v>566</v>
      </c>
      <c r="D233" s="218" t="s">
        <v>139</v>
      </c>
      <c r="E233" s="219" t="s">
        <v>339</v>
      </c>
      <c r="F233" s="220" t="s">
        <v>340</v>
      </c>
      <c r="G233" s="221" t="s">
        <v>142</v>
      </c>
      <c r="H233" s="222">
        <v>100</v>
      </c>
      <c r="I233" s="223"/>
      <c r="J233" s="224">
        <f>ROUND(I233*H233,2)</f>
        <v>0</v>
      </c>
      <c r="K233" s="220" t="s">
        <v>143</v>
      </c>
      <c r="L233" s="44"/>
      <c r="M233" s="225" t="s">
        <v>1</v>
      </c>
      <c r="N233" s="226" t="s">
        <v>41</v>
      </c>
      <c r="O233" s="91"/>
      <c r="P233" s="227">
        <f>O233*H233</f>
        <v>0</v>
      </c>
      <c r="Q233" s="227">
        <v>0</v>
      </c>
      <c r="R233" s="227">
        <f>Q233*H233</f>
        <v>0</v>
      </c>
      <c r="S233" s="227">
        <v>0.00014999999999999999</v>
      </c>
      <c r="T233" s="228">
        <f>S233*H233</f>
        <v>0.014999999999999999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9" t="s">
        <v>226</v>
      </c>
      <c r="AT233" s="229" t="s">
        <v>139</v>
      </c>
      <c r="AU233" s="229" t="s">
        <v>145</v>
      </c>
      <c r="AY233" s="17" t="s">
        <v>136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7" t="s">
        <v>145</v>
      </c>
      <c r="BK233" s="230">
        <f>ROUND(I233*H233,2)</f>
        <v>0</v>
      </c>
      <c r="BL233" s="17" t="s">
        <v>226</v>
      </c>
      <c r="BM233" s="229" t="s">
        <v>886</v>
      </c>
    </row>
    <row r="234" s="14" customFormat="1">
      <c r="A234" s="14"/>
      <c r="B234" s="242"/>
      <c r="C234" s="243"/>
      <c r="D234" s="233" t="s">
        <v>147</v>
      </c>
      <c r="E234" s="244" t="s">
        <v>1</v>
      </c>
      <c r="F234" s="245" t="s">
        <v>425</v>
      </c>
      <c r="G234" s="243"/>
      <c r="H234" s="246">
        <v>100</v>
      </c>
      <c r="I234" s="247"/>
      <c r="J234" s="243"/>
      <c r="K234" s="243"/>
      <c r="L234" s="248"/>
      <c r="M234" s="249"/>
      <c r="N234" s="250"/>
      <c r="O234" s="250"/>
      <c r="P234" s="250"/>
      <c r="Q234" s="250"/>
      <c r="R234" s="250"/>
      <c r="S234" s="250"/>
      <c r="T234" s="251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2" t="s">
        <v>147</v>
      </c>
      <c r="AU234" s="252" t="s">
        <v>145</v>
      </c>
      <c r="AV234" s="14" t="s">
        <v>145</v>
      </c>
      <c r="AW234" s="14" t="s">
        <v>32</v>
      </c>
      <c r="AX234" s="14" t="s">
        <v>83</v>
      </c>
      <c r="AY234" s="252" t="s">
        <v>136</v>
      </c>
    </row>
    <row r="235" s="2" customFormat="1" ht="24.15" customHeight="1">
      <c r="A235" s="38"/>
      <c r="B235" s="39"/>
      <c r="C235" s="218" t="s">
        <v>570</v>
      </c>
      <c r="D235" s="218" t="s">
        <v>139</v>
      </c>
      <c r="E235" s="219" t="s">
        <v>343</v>
      </c>
      <c r="F235" s="220" t="s">
        <v>344</v>
      </c>
      <c r="G235" s="221" t="s">
        <v>142</v>
      </c>
      <c r="H235" s="222">
        <v>100</v>
      </c>
      <c r="I235" s="223"/>
      <c r="J235" s="224">
        <f>ROUND(I235*H235,2)</f>
        <v>0</v>
      </c>
      <c r="K235" s="220" t="s">
        <v>143</v>
      </c>
      <c r="L235" s="44"/>
      <c r="M235" s="225" t="s">
        <v>1</v>
      </c>
      <c r="N235" s="226" t="s">
        <v>41</v>
      </c>
      <c r="O235" s="91"/>
      <c r="P235" s="227">
        <f>O235*H235</f>
        <v>0</v>
      </c>
      <c r="Q235" s="227">
        <v>0.00020000000000000001</v>
      </c>
      <c r="R235" s="227">
        <f>Q235*H235</f>
        <v>0.02</v>
      </c>
      <c r="S235" s="227">
        <v>0</v>
      </c>
      <c r="T235" s="22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9" t="s">
        <v>226</v>
      </c>
      <c r="AT235" s="229" t="s">
        <v>139</v>
      </c>
      <c r="AU235" s="229" t="s">
        <v>145</v>
      </c>
      <c r="AY235" s="17" t="s">
        <v>136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17" t="s">
        <v>145</v>
      </c>
      <c r="BK235" s="230">
        <f>ROUND(I235*H235,2)</f>
        <v>0</v>
      </c>
      <c r="BL235" s="17" t="s">
        <v>226</v>
      </c>
      <c r="BM235" s="229" t="s">
        <v>887</v>
      </c>
    </row>
    <row r="236" s="14" customFormat="1">
      <c r="A236" s="14"/>
      <c r="B236" s="242"/>
      <c r="C236" s="243"/>
      <c r="D236" s="233" t="s">
        <v>147</v>
      </c>
      <c r="E236" s="244" t="s">
        <v>1</v>
      </c>
      <c r="F236" s="245" t="s">
        <v>425</v>
      </c>
      <c r="G236" s="243"/>
      <c r="H236" s="246">
        <v>100</v>
      </c>
      <c r="I236" s="247"/>
      <c r="J236" s="243"/>
      <c r="K236" s="243"/>
      <c r="L236" s="248"/>
      <c r="M236" s="249"/>
      <c r="N236" s="250"/>
      <c r="O236" s="250"/>
      <c r="P236" s="250"/>
      <c r="Q236" s="250"/>
      <c r="R236" s="250"/>
      <c r="S236" s="250"/>
      <c r="T236" s="251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2" t="s">
        <v>147</v>
      </c>
      <c r="AU236" s="252" t="s">
        <v>145</v>
      </c>
      <c r="AV236" s="14" t="s">
        <v>145</v>
      </c>
      <c r="AW236" s="14" t="s">
        <v>32</v>
      </c>
      <c r="AX236" s="14" t="s">
        <v>83</v>
      </c>
      <c r="AY236" s="252" t="s">
        <v>136</v>
      </c>
    </row>
    <row r="237" s="2" customFormat="1" ht="33" customHeight="1">
      <c r="A237" s="38"/>
      <c r="B237" s="39"/>
      <c r="C237" s="218" t="s">
        <v>575</v>
      </c>
      <c r="D237" s="218" t="s">
        <v>139</v>
      </c>
      <c r="E237" s="219" t="s">
        <v>347</v>
      </c>
      <c r="F237" s="220" t="s">
        <v>348</v>
      </c>
      <c r="G237" s="221" t="s">
        <v>142</v>
      </c>
      <c r="H237" s="222">
        <v>100</v>
      </c>
      <c r="I237" s="223"/>
      <c r="J237" s="224">
        <f>ROUND(I237*H237,2)</f>
        <v>0</v>
      </c>
      <c r="K237" s="220" t="s">
        <v>143</v>
      </c>
      <c r="L237" s="44"/>
      <c r="M237" s="225" t="s">
        <v>1</v>
      </c>
      <c r="N237" s="226" t="s">
        <v>41</v>
      </c>
      <c r="O237" s="91"/>
      <c r="P237" s="227">
        <f>O237*H237</f>
        <v>0</v>
      </c>
      <c r="Q237" s="227">
        <v>0.00025999999999999998</v>
      </c>
      <c r="R237" s="227">
        <f>Q237*H237</f>
        <v>0.025999999999999999</v>
      </c>
      <c r="S237" s="227">
        <v>0</v>
      </c>
      <c r="T237" s="228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9" t="s">
        <v>226</v>
      </c>
      <c r="AT237" s="229" t="s">
        <v>139</v>
      </c>
      <c r="AU237" s="229" t="s">
        <v>145</v>
      </c>
      <c r="AY237" s="17" t="s">
        <v>136</v>
      </c>
      <c r="BE237" s="230">
        <f>IF(N237="základní",J237,0)</f>
        <v>0</v>
      </c>
      <c r="BF237" s="230">
        <f>IF(N237="snížená",J237,0)</f>
        <v>0</v>
      </c>
      <c r="BG237" s="230">
        <f>IF(N237="zákl. přenesená",J237,0)</f>
        <v>0</v>
      </c>
      <c r="BH237" s="230">
        <f>IF(N237="sníž. přenesená",J237,0)</f>
        <v>0</v>
      </c>
      <c r="BI237" s="230">
        <f>IF(N237="nulová",J237,0)</f>
        <v>0</v>
      </c>
      <c r="BJ237" s="17" t="s">
        <v>145</v>
      </c>
      <c r="BK237" s="230">
        <f>ROUND(I237*H237,2)</f>
        <v>0</v>
      </c>
      <c r="BL237" s="17" t="s">
        <v>226</v>
      </c>
      <c r="BM237" s="229" t="s">
        <v>888</v>
      </c>
    </row>
    <row r="238" s="14" customFormat="1">
      <c r="A238" s="14"/>
      <c r="B238" s="242"/>
      <c r="C238" s="243"/>
      <c r="D238" s="233" t="s">
        <v>147</v>
      </c>
      <c r="E238" s="244" t="s">
        <v>1</v>
      </c>
      <c r="F238" s="245" t="s">
        <v>425</v>
      </c>
      <c r="G238" s="243"/>
      <c r="H238" s="246">
        <v>100</v>
      </c>
      <c r="I238" s="247"/>
      <c r="J238" s="243"/>
      <c r="K238" s="243"/>
      <c r="L238" s="248"/>
      <c r="M238" s="278"/>
      <c r="N238" s="279"/>
      <c r="O238" s="279"/>
      <c r="P238" s="279"/>
      <c r="Q238" s="279"/>
      <c r="R238" s="279"/>
      <c r="S238" s="279"/>
      <c r="T238" s="280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2" t="s">
        <v>147</v>
      </c>
      <c r="AU238" s="252" t="s">
        <v>145</v>
      </c>
      <c r="AV238" s="14" t="s">
        <v>145</v>
      </c>
      <c r="AW238" s="14" t="s">
        <v>32</v>
      </c>
      <c r="AX238" s="14" t="s">
        <v>83</v>
      </c>
      <c r="AY238" s="252" t="s">
        <v>136</v>
      </c>
    </row>
    <row r="239" s="2" customFormat="1" ht="6.96" customHeight="1">
      <c r="A239" s="38"/>
      <c r="B239" s="66"/>
      <c r="C239" s="67"/>
      <c r="D239" s="67"/>
      <c r="E239" s="67"/>
      <c r="F239" s="67"/>
      <c r="G239" s="67"/>
      <c r="H239" s="67"/>
      <c r="I239" s="67"/>
      <c r="J239" s="67"/>
      <c r="K239" s="67"/>
      <c r="L239" s="44"/>
      <c r="M239" s="38"/>
      <c r="O239" s="38"/>
      <c r="P239" s="38"/>
      <c r="Q239" s="38"/>
      <c r="R239" s="38"/>
      <c r="S239" s="38"/>
      <c r="T239" s="38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</row>
  </sheetData>
  <sheetProtection sheet="1" autoFilter="0" formatColumns="0" formatRows="0" objects="1" scenarios="1" spinCount="100000" saltValue="6vDDtg7YR39QwM+lpfA1cNEJ0sqIu1Cg0SR/KchRA66/Q7AJWdiP1TMfZ1dzK5LiXLuj4Wla2v4lJEoCCUCwlg==" hashValue="sTRdGhs6GEKw8DBk+4L4Cb6XcV9dg1fecvW2lUvU4lYHyukg5R5DENKLhjxVHVPSGUzLcoDuFyjQgI2obBwvHw==" algorithmName="SHA-512" password="CC35"/>
  <autoFilter ref="C125:K238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103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DS Benešov - Stavební úpravy dle aktualizace PBŘ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889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23. 7. 2024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31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ROUND((SUM(BE126:BE252)),  2)</f>
        <v>0</v>
      </c>
      <c r="G33" s="38"/>
      <c r="H33" s="38"/>
      <c r="I33" s="155">
        <v>0.20999999999999999</v>
      </c>
      <c r="J33" s="154">
        <f>ROUND(((SUM(BE126:BE252))*I33),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ROUND((SUM(BF126:BF252)),  2)</f>
        <v>0</v>
      </c>
      <c r="G34" s="38"/>
      <c r="H34" s="38"/>
      <c r="I34" s="155">
        <v>0.12</v>
      </c>
      <c r="J34" s="154">
        <f>ROUND(((SUM(BF126:BF252))*I34),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ROUND((SUM(BG126:BG252)),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ROUND((SUM(BH126:BH252)),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ROUND((SUM(BI126:BI252)),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DS Benešov - Stavební úpravy dle aktualizace PBŘ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06 - výměna dveří 6NP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Villaniho 2130</v>
      </c>
      <c r="G89" s="40"/>
      <c r="H89" s="40"/>
      <c r="I89" s="32" t="s">
        <v>22</v>
      </c>
      <c r="J89" s="79" t="str">
        <f>IF(J12="","",J12)</f>
        <v>23. 7. 2024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DS Benešov, příspěvková organizace</v>
      </c>
      <c r="G91" s="40"/>
      <c r="H91" s="40"/>
      <c r="I91" s="32" t="s">
        <v>30</v>
      </c>
      <c r="J91" s="36" t="str">
        <f>E21</f>
        <v>ING. LUBOŠ BRANDEIS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 LUBOŠ BRANDEIS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107</v>
      </c>
      <c r="D94" s="176"/>
      <c r="E94" s="176"/>
      <c r="F94" s="176"/>
      <c r="G94" s="176"/>
      <c r="H94" s="176"/>
      <c r="I94" s="176"/>
      <c r="J94" s="177" t="s">
        <v>108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109</v>
      </c>
      <c r="D96" s="40"/>
      <c r="E96" s="40"/>
      <c r="F96" s="40"/>
      <c r="G96" s="40"/>
      <c r="H96" s="40"/>
      <c r="I96" s="40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110</v>
      </c>
    </row>
    <row r="97" s="9" customFormat="1" ht="24.96" customHeight="1">
      <c r="A97" s="9"/>
      <c r="B97" s="179"/>
      <c r="C97" s="180"/>
      <c r="D97" s="181" t="s">
        <v>111</v>
      </c>
      <c r="E97" s="182"/>
      <c r="F97" s="182"/>
      <c r="G97" s="182"/>
      <c r="H97" s="182"/>
      <c r="I97" s="182"/>
      <c r="J97" s="183">
        <f>J127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112</v>
      </c>
      <c r="E98" s="188"/>
      <c r="F98" s="188"/>
      <c r="G98" s="188"/>
      <c r="H98" s="188"/>
      <c r="I98" s="188"/>
      <c r="J98" s="189">
        <f>J128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113</v>
      </c>
      <c r="E99" s="188"/>
      <c r="F99" s="188"/>
      <c r="G99" s="188"/>
      <c r="H99" s="188"/>
      <c r="I99" s="188"/>
      <c r="J99" s="189">
        <f>J132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114</v>
      </c>
      <c r="E100" s="188"/>
      <c r="F100" s="188"/>
      <c r="G100" s="188"/>
      <c r="H100" s="188"/>
      <c r="I100" s="188"/>
      <c r="J100" s="189">
        <f>J146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115</v>
      </c>
      <c r="E101" s="188"/>
      <c r="F101" s="188"/>
      <c r="G101" s="188"/>
      <c r="H101" s="188"/>
      <c r="I101" s="188"/>
      <c r="J101" s="189">
        <f>J158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116</v>
      </c>
      <c r="E102" s="188"/>
      <c r="F102" s="188"/>
      <c r="G102" s="188"/>
      <c r="H102" s="188"/>
      <c r="I102" s="188"/>
      <c r="J102" s="189">
        <f>J164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9"/>
      <c r="C103" s="180"/>
      <c r="D103" s="181" t="s">
        <v>117</v>
      </c>
      <c r="E103" s="182"/>
      <c r="F103" s="182"/>
      <c r="G103" s="182"/>
      <c r="H103" s="182"/>
      <c r="I103" s="182"/>
      <c r="J103" s="183">
        <f>J167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5"/>
      <c r="C104" s="186"/>
      <c r="D104" s="187" t="s">
        <v>118</v>
      </c>
      <c r="E104" s="188"/>
      <c r="F104" s="188"/>
      <c r="G104" s="188"/>
      <c r="H104" s="188"/>
      <c r="I104" s="188"/>
      <c r="J104" s="189">
        <f>J168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119</v>
      </c>
      <c r="E105" s="188"/>
      <c r="F105" s="188"/>
      <c r="G105" s="188"/>
      <c r="H105" s="188"/>
      <c r="I105" s="188"/>
      <c r="J105" s="189">
        <f>J234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120</v>
      </c>
      <c r="E106" s="188"/>
      <c r="F106" s="188"/>
      <c r="G106" s="188"/>
      <c r="H106" s="188"/>
      <c r="I106" s="188"/>
      <c r="J106" s="189">
        <f>J240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121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74" t="str">
        <f>E7</f>
        <v>DS Benešov - Stavební úpravy dle aktualizace PBŘ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104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E9</f>
        <v>06 - výměna dveří 6NP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>Villaniho 2130</v>
      </c>
      <c r="G120" s="40"/>
      <c r="H120" s="40"/>
      <c r="I120" s="32" t="s">
        <v>22</v>
      </c>
      <c r="J120" s="79" t="str">
        <f>IF(J12="","",J12)</f>
        <v>23. 7. 2024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5.65" customHeight="1">
      <c r="A122" s="38"/>
      <c r="B122" s="39"/>
      <c r="C122" s="32" t="s">
        <v>24</v>
      </c>
      <c r="D122" s="40"/>
      <c r="E122" s="40"/>
      <c r="F122" s="27" t="str">
        <f>E15</f>
        <v>DS Benešov, příspěvková organizace</v>
      </c>
      <c r="G122" s="40"/>
      <c r="H122" s="40"/>
      <c r="I122" s="32" t="s">
        <v>30</v>
      </c>
      <c r="J122" s="36" t="str">
        <f>E21</f>
        <v>ING. LUBOŠ BRANDEIS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25.65" customHeight="1">
      <c r="A123" s="38"/>
      <c r="B123" s="39"/>
      <c r="C123" s="32" t="s">
        <v>28</v>
      </c>
      <c r="D123" s="40"/>
      <c r="E123" s="40"/>
      <c r="F123" s="27" t="str">
        <f>IF(E18="","",E18)</f>
        <v>Vyplň údaj</v>
      </c>
      <c r="G123" s="40"/>
      <c r="H123" s="40"/>
      <c r="I123" s="32" t="s">
        <v>33</v>
      </c>
      <c r="J123" s="36" t="str">
        <f>E24</f>
        <v>ING. LUBOŠ BRANDEIS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91"/>
      <c r="B125" s="192"/>
      <c r="C125" s="193" t="s">
        <v>122</v>
      </c>
      <c r="D125" s="194" t="s">
        <v>60</v>
      </c>
      <c r="E125" s="194" t="s">
        <v>56</v>
      </c>
      <c r="F125" s="194" t="s">
        <v>57</v>
      </c>
      <c r="G125" s="194" t="s">
        <v>123</v>
      </c>
      <c r="H125" s="194" t="s">
        <v>124</v>
      </c>
      <c r="I125" s="194" t="s">
        <v>125</v>
      </c>
      <c r="J125" s="194" t="s">
        <v>108</v>
      </c>
      <c r="K125" s="195" t="s">
        <v>126</v>
      </c>
      <c r="L125" s="196"/>
      <c r="M125" s="100" t="s">
        <v>1</v>
      </c>
      <c r="N125" s="101" t="s">
        <v>39</v>
      </c>
      <c r="O125" s="101" t="s">
        <v>127</v>
      </c>
      <c r="P125" s="101" t="s">
        <v>128</v>
      </c>
      <c r="Q125" s="101" t="s">
        <v>129</v>
      </c>
      <c r="R125" s="101" t="s">
        <v>130</v>
      </c>
      <c r="S125" s="101" t="s">
        <v>131</v>
      </c>
      <c r="T125" s="102" t="s">
        <v>132</v>
      </c>
      <c r="U125" s="191"/>
      <c r="V125" s="191"/>
      <c r="W125" s="191"/>
      <c r="X125" s="191"/>
      <c r="Y125" s="191"/>
      <c r="Z125" s="191"/>
      <c r="AA125" s="191"/>
      <c r="AB125" s="191"/>
      <c r="AC125" s="191"/>
      <c r="AD125" s="191"/>
      <c r="AE125" s="191"/>
    </row>
    <row r="126" s="2" customFormat="1" ht="22.8" customHeight="1">
      <c r="A126" s="38"/>
      <c r="B126" s="39"/>
      <c r="C126" s="107" t="s">
        <v>133</v>
      </c>
      <c r="D126" s="40"/>
      <c r="E126" s="40"/>
      <c r="F126" s="40"/>
      <c r="G126" s="40"/>
      <c r="H126" s="40"/>
      <c r="I126" s="40"/>
      <c r="J126" s="197">
        <f>BK126</f>
        <v>0</v>
      </c>
      <c r="K126" s="40"/>
      <c r="L126" s="44"/>
      <c r="M126" s="103"/>
      <c r="N126" s="198"/>
      <c r="O126" s="104"/>
      <c r="P126" s="199">
        <f>P127+P167</f>
        <v>0</v>
      </c>
      <c r="Q126" s="104"/>
      <c r="R126" s="199">
        <f>R127+R167</f>
        <v>4.9086920000000003</v>
      </c>
      <c r="S126" s="104"/>
      <c r="T126" s="200">
        <f>T127+T167</f>
        <v>2.3074849999999998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74</v>
      </c>
      <c r="AU126" s="17" t="s">
        <v>110</v>
      </c>
      <c r="BK126" s="201">
        <f>BK127+BK167</f>
        <v>0</v>
      </c>
    </row>
    <row r="127" s="12" customFormat="1" ht="25.92" customHeight="1">
      <c r="A127" s="12"/>
      <c r="B127" s="202"/>
      <c r="C127" s="203"/>
      <c r="D127" s="204" t="s">
        <v>74</v>
      </c>
      <c r="E127" s="205" t="s">
        <v>134</v>
      </c>
      <c r="F127" s="205" t="s">
        <v>135</v>
      </c>
      <c r="G127" s="203"/>
      <c r="H127" s="203"/>
      <c r="I127" s="206"/>
      <c r="J127" s="207">
        <f>BK127</f>
        <v>0</v>
      </c>
      <c r="K127" s="203"/>
      <c r="L127" s="208"/>
      <c r="M127" s="209"/>
      <c r="N127" s="210"/>
      <c r="O127" s="210"/>
      <c r="P127" s="211">
        <f>P128+P132+P146+P158+P164</f>
        <v>0</v>
      </c>
      <c r="Q127" s="210"/>
      <c r="R127" s="211">
        <f>R128+R132+R146+R158+R164</f>
        <v>4.5281900000000004</v>
      </c>
      <c r="S127" s="210"/>
      <c r="T127" s="212">
        <f>T128+T132+T146+T158+T164</f>
        <v>1.5849849999999996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83</v>
      </c>
      <c r="AT127" s="214" t="s">
        <v>74</v>
      </c>
      <c r="AU127" s="214" t="s">
        <v>75</v>
      </c>
      <c r="AY127" s="213" t="s">
        <v>136</v>
      </c>
      <c r="BK127" s="215">
        <f>BK128+BK132+BK146+BK158+BK164</f>
        <v>0</v>
      </c>
    </row>
    <row r="128" s="12" customFormat="1" ht="22.8" customHeight="1">
      <c r="A128" s="12"/>
      <c r="B128" s="202"/>
      <c r="C128" s="203"/>
      <c r="D128" s="204" t="s">
        <v>74</v>
      </c>
      <c r="E128" s="216" t="s">
        <v>137</v>
      </c>
      <c r="F128" s="216" t="s">
        <v>138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SUM(P129:P131)</f>
        <v>0</v>
      </c>
      <c r="Q128" s="210"/>
      <c r="R128" s="211">
        <f>SUM(R129:R131)</f>
        <v>2.2178800000000001</v>
      </c>
      <c r="S128" s="210"/>
      <c r="T128" s="212">
        <f>SUM(T129:T131)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83</v>
      </c>
      <c r="AT128" s="214" t="s">
        <v>74</v>
      </c>
      <c r="AU128" s="214" t="s">
        <v>83</v>
      </c>
      <c r="AY128" s="213" t="s">
        <v>136</v>
      </c>
      <c r="BK128" s="215">
        <f>SUM(BK129:BK131)</f>
        <v>0</v>
      </c>
    </row>
    <row r="129" s="2" customFormat="1" ht="24.15" customHeight="1">
      <c r="A129" s="38"/>
      <c r="B129" s="39"/>
      <c r="C129" s="218" t="s">
        <v>83</v>
      </c>
      <c r="D129" s="218" t="s">
        <v>139</v>
      </c>
      <c r="E129" s="219" t="s">
        <v>140</v>
      </c>
      <c r="F129" s="220" t="s">
        <v>141</v>
      </c>
      <c r="G129" s="221" t="s">
        <v>142</v>
      </c>
      <c r="H129" s="222">
        <v>28</v>
      </c>
      <c r="I129" s="223"/>
      <c r="J129" s="224">
        <f>ROUND(I129*H129,2)</f>
        <v>0</v>
      </c>
      <c r="K129" s="220" t="s">
        <v>143</v>
      </c>
      <c r="L129" s="44"/>
      <c r="M129" s="225" t="s">
        <v>1</v>
      </c>
      <c r="N129" s="226" t="s">
        <v>41</v>
      </c>
      <c r="O129" s="91"/>
      <c r="P129" s="227">
        <f>O129*H129</f>
        <v>0</v>
      </c>
      <c r="Q129" s="227">
        <v>0.079210000000000003</v>
      </c>
      <c r="R129" s="227">
        <f>Q129*H129</f>
        <v>2.2178800000000001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144</v>
      </c>
      <c r="AT129" s="229" t="s">
        <v>139</v>
      </c>
      <c r="AU129" s="229" t="s">
        <v>145</v>
      </c>
      <c r="AY129" s="17" t="s">
        <v>136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145</v>
      </c>
      <c r="BK129" s="230">
        <f>ROUND(I129*H129,2)</f>
        <v>0</v>
      </c>
      <c r="BL129" s="17" t="s">
        <v>144</v>
      </c>
      <c r="BM129" s="229" t="s">
        <v>890</v>
      </c>
    </row>
    <row r="130" s="13" customFormat="1">
      <c r="A130" s="13"/>
      <c r="B130" s="231"/>
      <c r="C130" s="232"/>
      <c r="D130" s="233" t="s">
        <v>147</v>
      </c>
      <c r="E130" s="234" t="s">
        <v>1</v>
      </c>
      <c r="F130" s="235" t="s">
        <v>891</v>
      </c>
      <c r="G130" s="232"/>
      <c r="H130" s="234" t="s">
        <v>1</v>
      </c>
      <c r="I130" s="236"/>
      <c r="J130" s="232"/>
      <c r="K130" s="232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147</v>
      </c>
      <c r="AU130" s="241" t="s">
        <v>145</v>
      </c>
      <c r="AV130" s="13" t="s">
        <v>83</v>
      </c>
      <c r="AW130" s="13" t="s">
        <v>32</v>
      </c>
      <c r="AX130" s="13" t="s">
        <v>75</v>
      </c>
      <c r="AY130" s="241" t="s">
        <v>136</v>
      </c>
    </row>
    <row r="131" s="14" customFormat="1">
      <c r="A131" s="14"/>
      <c r="B131" s="242"/>
      <c r="C131" s="243"/>
      <c r="D131" s="233" t="s">
        <v>147</v>
      </c>
      <c r="E131" s="244" t="s">
        <v>1</v>
      </c>
      <c r="F131" s="245" t="s">
        <v>279</v>
      </c>
      <c r="G131" s="243"/>
      <c r="H131" s="246">
        <v>28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2" t="s">
        <v>147</v>
      </c>
      <c r="AU131" s="252" t="s">
        <v>145</v>
      </c>
      <c r="AV131" s="14" t="s">
        <v>145</v>
      </c>
      <c r="AW131" s="14" t="s">
        <v>32</v>
      </c>
      <c r="AX131" s="14" t="s">
        <v>83</v>
      </c>
      <c r="AY131" s="252" t="s">
        <v>136</v>
      </c>
    </row>
    <row r="132" s="12" customFormat="1" ht="22.8" customHeight="1">
      <c r="A132" s="12"/>
      <c r="B132" s="202"/>
      <c r="C132" s="203"/>
      <c r="D132" s="204" t="s">
        <v>74</v>
      </c>
      <c r="E132" s="216" t="s">
        <v>150</v>
      </c>
      <c r="F132" s="216" t="s">
        <v>151</v>
      </c>
      <c r="G132" s="203"/>
      <c r="H132" s="203"/>
      <c r="I132" s="206"/>
      <c r="J132" s="217">
        <f>BK132</f>
        <v>0</v>
      </c>
      <c r="K132" s="203"/>
      <c r="L132" s="208"/>
      <c r="M132" s="209"/>
      <c r="N132" s="210"/>
      <c r="O132" s="210"/>
      <c r="P132" s="211">
        <f>SUM(P133:P145)</f>
        <v>0</v>
      </c>
      <c r="Q132" s="210"/>
      <c r="R132" s="211">
        <f>SUM(R133:R145)</f>
        <v>2.3043100000000001</v>
      </c>
      <c r="S132" s="210"/>
      <c r="T132" s="212">
        <f>SUM(T133:T145)</f>
        <v>0.0060600000000000003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3" t="s">
        <v>83</v>
      </c>
      <c r="AT132" s="214" t="s">
        <v>74</v>
      </c>
      <c r="AU132" s="214" t="s">
        <v>83</v>
      </c>
      <c r="AY132" s="213" t="s">
        <v>136</v>
      </c>
      <c r="BK132" s="215">
        <f>SUM(BK133:BK145)</f>
        <v>0</v>
      </c>
    </row>
    <row r="133" s="2" customFormat="1" ht="24.15" customHeight="1">
      <c r="A133" s="38"/>
      <c r="B133" s="39"/>
      <c r="C133" s="218" t="s">
        <v>145</v>
      </c>
      <c r="D133" s="218" t="s">
        <v>139</v>
      </c>
      <c r="E133" s="219" t="s">
        <v>152</v>
      </c>
      <c r="F133" s="220" t="s">
        <v>153</v>
      </c>
      <c r="G133" s="221" t="s">
        <v>142</v>
      </c>
      <c r="H133" s="222">
        <v>60</v>
      </c>
      <c r="I133" s="223"/>
      <c r="J133" s="224">
        <f>ROUND(I133*H133,2)</f>
        <v>0</v>
      </c>
      <c r="K133" s="220" t="s">
        <v>143</v>
      </c>
      <c r="L133" s="44"/>
      <c r="M133" s="225" t="s">
        <v>1</v>
      </c>
      <c r="N133" s="226" t="s">
        <v>41</v>
      </c>
      <c r="O133" s="91"/>
      <c r="P133" s="227">
        <f>O133*H133</f>
        <v>0</v>
      </c>
      <c r="Q133" s="227">
        <v>0.00025999999999999998</v>
      </c>
      <c r="R133" s="227">
        <f>Q133*H133</f>
        <v>0.015599999999999999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144</v>
      </c>
      <c r="AT133" s="229" t="s">
        <v>139</v>
      </c>
      <c r="AU133" s="229" t="s">
        <v>145</v>
      </c>
      <c r="AY133" s="17" t="s">
        <v>136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145</v>
      </c>
      <c r="BK133" s="230">
        <f>ROUND(I133*H133,2)</f>
        <v>0</v>
      </c>
      <c r="BL133" s="17" t="s">
        <v>144</v>
      </c>
      <c r="BM133" s="229" t="s">
        <v>892</v>
      </c>
    </row>
    <row r="134" s="2" customFormat="1">
      <c r="A134" s="38"/>
      <c r="B134" s="39"/>
      <c r="C134" s="40"/>
      <c r="D134" s="233" t="s">
        <v>155</v>
      </c>
      <c r="E134" s="40"/>
      <c r="F134" s="253" t="s">
        <v>156</v>
      </c>
      <c r="G134" s="40"/>
      <c r="H134" s="40"/>
      <c r="I134" s="254"/>
      <c r="J134" s="40"/>
      <c r="K134" s="40"/>
      <c r="L134" s="44"/>
      <c r="M134" s="255"/>
      <c r="N134" s="256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155</v>
      </c>
      <c r="AU134" s="17" t="s">
        <v>145</v>
      </c>
    </row>
    <row r="135" s="14" customFormat="1">
      <c r="A135" s="14"/>
      <c r="B135" s="242"/>
      <c r="C135" s="243"/>
      <c r="D135" s="233" t="s">
        <v>147</v>
      </c>
      <c r="E135" s="244" t="s">
        <v>1</v>
      </c>
      <c r="F135" s="245" t="s">
        <v>619</v>
      </c>
      <c r="G135" s="243"/>
      <c r="H135" s="246">
        <v>60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2" t="s">
        <v>147</v>
      </c>
      <c r="AU135" s="252" t="s">
        <v>145</v>
      </c>
      <c r="AV135" s="14" t="s">
        <v>145</v>
      </c>
      <c r="AW135" s="14" t="s">
        <v>32</v>
      </c>
      <c r="AX135" s="14" t="s">
        <v>83</v>
      </c>
      <c r="AY135" s="252" t="s">
        <v>136</v>
      </c>
    </row>
    <row r="136" s="2" customFormat="1" ht="21.75" customHeight="1">
      <c r="A136" s="38"/>
      <c r="B136" s="39"/>
      <c r="C136" s="218" t="s">
        <v>137</v>
      </c>
      <c r="D136" s="218" t="s">
        <v>139</v>
      </c>
      <c r="E136" s="219" t="s">
        <v>158</v>
      </c>
      <c r="F136" s="220" t="s">
        <v>159</v>
      </c>
      <c r="G136" s="221" t="s">
        <v>142</v>
      </c>
      <c r="H136" s="222">
        <v>60</v>
      </c>
      <c r="I136" s="223"/>
      <c r="J136" s="224">
        <f>ROUND(I136*H136,2)</f>
        <v>0</v>
      </c>
      <c r="K136" s="220" t="s">
        <v>143</v>
      </c>
      <c r="L136" s="44"/>
      <c r="M136" s="225" t="s">
        <v>1</v>
      </c>
      <c r="N136" s="226" t="s">
        <v>41</v>
      </c>
      <c r="O136" s="91"/>
      <c r="P136" s="227">
        <f>O136*H136</f>
        <v>0</v>
      </c>
      <c r="Q136" s="227">
        <v>0.0043800000000000002</v>
      </c>
      <c r="R136" s="227">
        <f>Q136*H136</f>
        <v>0.26280000000000003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144</v>
      </c>
      <c r="AT136" s="229" t="s">
        <v>139</v>
      </c>
      <c r="AU136" s="229" t="s">
        <v>145</v>
      </c>
      <c r="AY136" s="17" t="s">
        <v>136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145</v>
      </c>
      <c r="BK136" s="230">
        <f>ROUND(I136*H136,2)</f>
        <v>0</v>
      </c>
      <c r="BL136" s="17" t="s">
        <v>144</v>
      </c>
      <c r="BM136" s="229" t="s">
        <v>893</v>
      </c>
    </row>
    <row r="137" s="2" customFormat="1">
      <c r="A137" s="38"/>
      <c r="B137" s="39"/>
      <c r="C137" s="40"/>
      <c r="D137" s="233" t="s">
        <v>155</v>
      </c>
      <c r="E137" s="40"/>
      <c r="F137" s="253" t="s">
        <v>156</v>
      </c>
      <c r="G137" s="40"/>
      <c r="H137" s="40"/>
      <c r="I137" s="254"/>
      <c r="J137" s="40"/>
      <c r="K137" s="40"/>
      <c r="L137" s="44"/>
      <c r="M137" s="255"/>
      <c r="N137" s="256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155</v>
      </c>
      <c r="AU137" s="17" t="s">
        <v>145</v>
      </c>
    </row>
    <row r="138" s="14" customFormat="1">
      <c r="A138" s="14"/>
      <c r="B138" s="242"/>
      <c r="C138" s="243"/>
      <c r="D138" s="233" t="s">
        <v>147</v>
      </c>
      <c r="E138" s="244" t="s">
        <v>1</v>
      </c>
      <c r="F138" s="245" t="s">
        <v>619</v>
      </c>
      <c r="G138" s="243"/>
      <c r="H138" s="246">
        <v>60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2" t="s">
        <v>147</v>
      </c>
      <c r="AU138" s="252" t="s">
        <v>145</v>
      </c>
      <c r="AV138" s="14" t="s">
        <v>145</v>
      </c>
      <c r="AW138" s="14" t="s">
        <v>32</v>
      </c>
      <c r="AX138" s="14" t="s">
        <v>83</v>
      </c>
      <c r="AY138" s="252" t="s">
        <v>136</v>
      </c>
    </row>
    <row r="139" s="2" customFormat="1" ht="24.15" customHeight="1">
      <c r="A139" s="38"/>
      <c r="B139" s="39"/>
      <c r="C139" s="218" t="s">
        <v>144</v>
      </c>
      <c r="D139" s="218" t="s">
        <v>139</v>
      </c>
      <c r="E139" s="219" t="s">
        <v>161</v>
      </c>
      <c r="F139" s="220" t="s">
        <v>162</v>
      </c>
      <c r="G139" s="221" t="s">
        <v>142</v>
      </c>
      <c r="H139" s="222">
        <v>60</v>
      </c>
      <c r="I139" s="223"/>
      <c r="J139" s="224">
        <f>ROUND(I139*H139,2)</f>
        <v>0</v>
      </c>
      <c r="K139" s="220" t="s">
        <v>143</v>
      </c>
      <c r="L139" s="44"/>
      <c r="M139" s="225" t="s">
        <v>1</v>
      </c>
      <c r="N139" s="226" t="s">
        <v>41</v>
      </c>
      <c r="O139" s="91"/>
      <c r="P139" s="227">
        <f>O139*H139</f>
        <v>0</v>
      </c>
      <c r="Q139" s="227">
        <v>0.033579999999999999</v>
      </c>
      <c r="R139" s="227">
        <f>Q139*H139</f>
        <v>2.0148000000000001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144</v>
      </c>
      <c r="AT139" s="229" t="s">
        <v>139</v>
      </c>
      <c r="AU139" s="229" t="s">
        <v>145</v>
      </c>
      <c r="AY139" s="17" t="s">
        <v>136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145</v>
      </c>
      <c r="BK139" s="230">
        <f>ROUND(I139*H139,2)</f>
        <v>0</v>
      </c>
      <c r="BL139" s="17" t="s">
        <v>144</v>
      </c>
      <c r="BM139" s="229" t="s">
        <v>894</v>
      </c>
    </row>
    <row r="140" s="2" customFormat="1">
      <c r="A140" s="38"/>
      <c r="B140" s="39"/>
      <c r="C140" s="40"/>
      <c r="D140" s="233" t="s">
        <v>155</v>
      </c>
      <c r="E140" s="40"/>
      <c r="F140" s="253" t="s">
        <v>156</v>
      </c>
      <c r="G140" s="40"/>
      <c r="H140" s="40"/>
      <c r="I140" s="254"/>
      <c r="J140" s="40"/>
      <c r="K140" s="40"/>
      <c r="L140" s="44"/>
      <c r="M140" s="255"/>
      <c r="N140" s="256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155</v>
      </c>
      <c r="AU140" s="17" t="s">
        <v>145</v>
      </c>
    </row>
    <row r="141" s="14" customFormat="1">
      <c r="A141" s="14"/>
      <c r="B141" s="242"/>
      <c r="C141" s="243"/>
      <c r="D141" s="233" t="s">
        <v>147</v>
      </c>
      <c r="E141" s="244" t="s">
        <v>1</v>
      </c>
      <c r="F141" s="245" t="s">
        <v>619</v>
      </c>
      <c r="G141" s="243"/>
      <c r="H141" s="246">
        <v>60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147</v>
      </c>
      <c r="AU141" s="252" t="s">
        <v>145</v>
      </c>
      <c r="AV141" s="14" t="s">
        <v>145</v>
      </c>
      <c r="AW141" s="14" t="s">
        <v>32</v>
      </c>
      <c r="AX141" s="14" t="s">
        <v>83</v>
      </c>
      <c r="AY141" s="252" t="s">
        <v>136</v>
      </c>
    </row>
    <row r="142" s="2" customFormat="1" ht="37.8" customHeight="1">
      <c r="A142" s="38"/>
      <c r="B142" s="39"/>
      <c r="C142" s="218" t="s">
        <v>164</v>
      </c>
      <c r="D142" s="218" t="s">
        <v>139</v>
      </c>
      <c r="E142" s="219" t="s">
        <v>165</v>
      </c>
      <c r="F142" s="220" t="s">
        <v>166</v>
      </c>
      <c r="G142" s="221" t="s">
        <v>142</v>
      </c>
      <c r="H142" s="222">
        <v>100</v>
      </c>
      <c r="I142" s="223"/>
      <c r="J142" s="224">
        <f>ROUND(I142*H142,2)</f>
        <v>0</v>
      </c>
      <c r="K142" s="220" t="s">
        <v>1</v>
      </c>
      <c r="L142" s="44"/>
      <c r="M142" s="225" t="s">
        <v>1</v>
      </c>
      <c r="N142" s="226" t="s">
        <v>41</v>
      </c>
      <c r="O142" s="91"/>
      <c r="P142" s="227">
        <f>O142*H142</f>
        <v>0</v>
      </c>
      <c r="Q142" s="227">
        <v>0.00011</v>
      </c>
      <c r="R142" s="227">
        <f>Q142*H142</f>
        <v>0.011000000000000001</v>
      </c>
      <c r="S142" s="227">
        <v>6.0000000000000002E-05</v>
      </c>
      <c r="T142" s="228">
        <f>S142*H142</f>
        <v>0.0060000000000000001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144</v>
      </c>
      <c r="AT142" s="229" t="s">
        <v>139</v>
      </c>
      <c r="AU142" s="229" t="s">
        <v>145</v>
      </c>
      <c r="AY142" s="17" t="s">
        <v>136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145</v>
      </c>
      <c r="BK142" s="230">
        <f>ROUND(I142*H142,2)</f>
        <v>0</v>
      </c>
      <c r="BL142" s="17" t="s">
        <v>144</v>
      </c>
      <c r="BM142" s="229" t="s">
        <v>895</v>
      </c>
    </row>
    <row r="143" s="14" customFormat="1">
      <c r="A143" s="14"/>
      <c r="B143" s="242"/>
      <c r="C143" s="243"/>
      <c r="D143" s="233" t="s">
        <v>147</v>
      </c>
      <c r="E143" s="244" t="s">
        <v>1</v>
      </c>
      <c r="F143" s="245" t="s">
        <v>425</v>
      </c>
      <c r="G143" s="243"/>
      <c r="H143" s="246">
        <v>100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2" t="s">
        <v>147</v>
      </c>
      <c r="AU143" s="252" t="s">
        <v>145</v>
      </c>
      <c r="AV143" s="14" t="s">
        <v>145</v>
      </c>
      <c r="AW143" s="14" t="s">
        <v>32</v>
      </c>
      <c r="AX143" s="14" t="s">
        <v>83</v>
      </c>
      <c r="AY143" s="252" t="s">
        <v>136</v>
      </c>
    </row>
    <row r="144" s="2" customFormat="1" ht="16.5" customHeight="1">
      <c r="A144" s="38"/>
      <c r="B144" s="39"/>
      <c r="C144" s="218" t="s">
        <v>150</v>
      </c>
      <c r="D144" s="218" t="s">
        <v>139</v>
      </c>
      <c r="E144" s="219" t="s">
        <v>169</v>
      </c>
      <c r="F144" s="220" t="s">
        <v>170</v>
      </c>
      <c r="G144" s="221" t="s">
        <v>171</v>
      </c>
      <c r="H144" s="222">
        <v>1</v>
      </c>
      <c r="I144" s="223"/>
      <c r="J144" s="224">
        <f>ROUND(I144*H144,2)</f>
        <v>0</v>
      </c>
      <c r="K144" s="220" t="s">
        <v>1</v>
      </c>
      <c r="L144" s="44"/>
      <c r="M144" s="225" t="s">
        <v>1</v>
      </c>
      <c r="N144" s="226" t="s">
        <v>41</v>
      </c>
      <c r="O144" s="91"/>
      <c r="P144" s="227">
        <f>O144*H144</f>
        <v>0</v>
      </c>
      <c r="Q144" s="227">
        <v>0.00011</v>
      </c>
      <c r="R144" s="227">
        <f>Q144*H144</f>
        <v>0.00011</v>
      </c>
      <c r="S144" s="227">
        <v>6.0000000000000002E-05</v>
      </c>
      <c r="T144" s="228">
        <f>S144*H144</f>
        <v>6.0000000000000002E-05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144</v>
      </c>
      <c r="AT144" s="229" t="s">
        <v>139</v>
      </c>
      <c r="AU144" s="229" t="s">
        <v>145</v>
      </c>
      <c r="AY144" s="17" t="s">
        <v>136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145</v>
      </c>
      <c r="BK144" s="230">
        <f>ROUND(I144*H144,2)</f>
        <v>0</v>
      </c>
      <c r="BL144" s="17" t="s">
        <v>144</v>
      </c>
      <c r="BM144" s="229" t="s">
        <v>896</v>
      </c>
    </row>
    <row r="145" s="14" customFormat="1">
      <c r="A145" s="14"/>
      <c r="B145" s="242"/>
      <c r="C145" s="243"/>
      <c r="D145" s="233" t="s">
        <v>147</v>
      </c>
      <c r="E145" s="244" t="s">
        <v>1</v>
      </c>
      <c r="F145" s="245" t="s">
        <v>83</v>
      </c>
      <c r="G145" s="243"/>
      <c r="H145" s="246">
        <v>1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2" t="s">
        <v>147</v>
      </c>
      <c r="AU145" s="252" t="s">
        <v>145</v>
      </c>
      <c r="AV145" s="14" t="s">
        <v>145</v>
      </c>
      <c r="AW145" s="14" t="s">
        <v>32</v>
      </c>
      <c r="AX145" s="14" t="s">
        <v>83</v>
      </c>
      <c r="AY145" s="252" t="s">
        <v>136</v>
      </c>
    </row>
    <row r="146" s="12" customFormat="1" ht="22.8" customHeight="1">
      <c r="A146" s="12"/>
      <c r="B146" s="202"/>
      <c r="C146" s="203"/>
      <c r="D146" s="204" t="s">
        <v>74</v>
      </c>
      <c r="E146" s="216" t="s">
        <v>173</v>
      </c>
      <c r="F146" s="216" t="s">
        <v>174</v>
      </c>
      <c r="G146" s="203"/>
      <c r="H146" s="203"/>
      <c r="I146" s="206"/>
      <c r="J146" s="217">
        <f>BK146</f>
        <v>0</v>
      </c>
      <c r="K146" s="203"/>
      <c r="L146" s="208"/>
      <c r="M146" s="209"/>
      <c r="N146" s="210"/>
      <c r="O146" s="210"/>
      <c r="P146" s="211">
        <f>SUM(P147:P157)</f>
        <v>0</v>
      </c>
      <c r="Q146" s="210"/>
      <c r="R146" s="211">
        <f>SUM(R147:R157)</f>
        <v>0.0060000000000000001</v>
      </c>
      <c r="S146" s="210"/>
      <c r="T146" s="212">
        <f>SUM(T147:T157)</f>
        <v>1.5789249999999997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3" t="s">
        <v>83</v>
      </c>
      <c r="AT146" s="214" t="s">
        <v>74</v>
      </c>
      <c r="AU146" s="214" t="s">
        <v>83</v>
      </c>
      <c r="AY146" s="213" t="s">
        <v>136</v>
      </c>
      <c r="BK146" s="215">
        <f>SUM(BK147:BK157)</f>
        <v>0</v>
      </c>
    </row>
    <row r="147" s="2" customFormat="1" ht="24.15" customHeight="1">
      <c r="A147" s="38"/>
      <c r="B147" s="39"/>
      <c r="C147" s="218" t="s">
        <v>175</v>
      </c>
      <c r="D147" s="218" t="s">
        <v>139</v>
      </c>
      <c r="E147" s="219" t="s">
        <v>176</v>
      </c>
      <c r="F147" s="220" t="s">
        <v>177</v>
      </c>
      <c r="G147" s="221" t="s">
        <v>142</v>
      </c>
      <c r="H147" s="222">
        <v>150</v>
      </c>
      <c r="I147" s="223"/>
      <c r="J147" s="224">
        <f>ROUND(I147*H147,2)</f>
        <v>0</v>
      </c>
      <c r="K147" s="220" t="s">
        <v>143</v>
      </c>
      <c r="L147" s="44"/>
      <c r="M147" s="225" t="s">
        <v>1</v>
      </c>
      <c r="N147" s="226" t="s">
        <v>41</v>
      </c>
      <c r="O147" s="91"/>
      <c r="P147" s="227">
        <f>O147*H147</f>
        <v>0</v>
      </c>
      <c r="Q147" s="227">
        <v>4.0000000000000003E-05</v>
      </c>
      <c r="R147" s="227">
        <f>Q147*H147</f>
        <v>0.0060000000000000001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144</v>
      </c>
      <c r="AT147" s="229" t="s">
        <v>139</v>
      </c>
      <c r="AU147" s="229" t="s">
        <v>145</v>
      </c>
      <c r="AY147" s="17" t="s">
        <v>136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145</v>
      </c>
      <c r="BK147" s="230">
        <f>ROUND(I147*H147,2)</f>
        <v>0</v>
      </c>
      <c r="BL147" s="17" t="s">
        <v>144</v>
      </c>
      <c r="BM147" s="229" t="s">
        <v>897</v>
      </c>
    </row>
    <row r="148" s="2" customFormat="1" ht="21.75" customHeight="1">
      <c r="A148" s="38"/>
      <c r="B148" s="39"/>
      <c r="C148" s="218" t="s">
        <v>179</v>
      </c>
      <c r="D148" s="218" t="s">
        <v>139</v>
      </c>
      <c r="E148" s="219" t="s">
        <v>180</v>
      </c>
      <c r="F148" s="220" t="s">
        <v>181</v>
      </c>
      <c r="G148" s="221" t="s">
        <v>142</v>
      </c>
      <c r="H148" s="222">
        <v>18.978999999999999</v>
      </c>
      <c r="I148" s="223"/>
      <c r="J148" s="224">
        <f>ROUND(I148*H148,2)</f>
        <v>0</v>
      </c>
      <c r="K148" s="220" t="s">
        <v>143</v>
      </c>
      <c r="L148" s="44"/>
      <c r="M148" s="225" t="s">
        <v>1</v>
      </c>
      <c r="N148" s="226" t="s">
        <v>41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0.075999999999999998</v>
      </c>
      <c r="T148" s="228">
        <f>S148*H148</f>
        <v>1.4424039999999998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144</v>
      </c>
      <c r="AT148" s="229" t="s">
        <v>139</v>
      </c>
      <c r="AU148" s="229" t="s">
        <v>145</v>
      </c>
      <c r="AY148" s="17" t="s">
        <v>136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145</v>
      </c>
      <c r="BK148" s="230">
        <f>ROUND(I148*H148,2)</f>
        <v>0</v>
      </c>
      <c r="BL148" s="17" t="s">
        <v>144</v>
      </c>
      <c r="BM148" s="229" t="s">
        <v>898</v>
      </c>
    </row>
    <row r="149" s="14" customFormat="1">
      <c r="A149" s="14"/>
      <c r="B149" s="242"/>
      <c r="C149" s="243"/>
      <c r="D149" s="233" t="s">
        <v>147</v>
      </c>
      <c r="E149" s="244" t="s">
        <v>1</v>
      </c>
      <c r="F149" s="245" t="s">
        <v>899</v>
      </c>
      <c r="G149" s="243"/>
      <c r="H149" s="246">
        <v>9.4559999999999995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2" t="s">
        <v>147</v>
      </c>
      <c r="AU149" s="252" t="s">
        <v>145</v>
      </c>
      <c r="AV149" s="14" t="s">
        <v>145</v>
      </c>
      <c r="AW149" s="14" t="s">
        <v>32</v>
      </c>
      <c r="AX149" s="14" t="s">
        <v>75</v>
      </c>
      <c r="AY149" s="252" t="s">
        <v>136</v>
      </c>
    </row>
    <row r="150" s="14" customFormat="1">
      <c r="A150" s="14"/>
      <c r="B150" s="242"/>
      <c r="C150" s="243"/>
      <c r="D150" s="233" t="s">
        <v>147</v>
      </c>
      <c r="E150" s="244" t="s">
        <v>1</v>
      </c>
      <c r="F150" s="245" t="s">
        <v>900</v>
      </c>
      <c r="G150" s="243"/>
      <c r="H150" s="246">
        <v>5.319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2" t="s">
        <v>147</v>
      </c>
      <c r="AU150" s="252" t="s">
        <v>145</v>
      </c>
      <c r="AV150" s="14" t="s">
        <v>145</v>
      </c>
      <c r="AW150" s="14" t="s">
        <v>32</v>
      </c>
      <c r="AX150" s="14" t="s">
        <v>75</v>
      </c>
      <c r="AY150" s="252" t="s">
        <v>136</v>
      </c>
    </row>
    <row r="151" s="14" customFormat="1">
      <c r="A151" s="14"/>
      <c r="B151" s="242"/>
      <c r="C151" s="243"/>
      <c r="D151" s="233" t="s">
        <v>147</v>
      </c>
      <c r="E151" s="244" t="s">
        <v>1</v>
      </c>
      <c r="F151" s="245" t="s">
        <v>901</v>
      </c>
      <c r="G151" s="243"/>
      <c r="H151" s="246">
        <v>0.97999999999999998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2" t="s">
        <v>147</v>
      </c>
      <c r="AU151" s="252" t="s">
        <v>145</v>
      </c>
      <c r="AV151" s="14" t="s">
        <v>145</v>
      </c>
      <c r="AW151" s="14" t="s">
        <v>32</v>
      </c>
      <c r="AX151" s="14" t="s">
        <v>75</v>
      </c>
      <c r="AY151" s="252" t="s">
        <v>136</v>
      </c>
    </row>
    <row r="152" s="14" customFormat="1">
      <c r="A152" s="14"/>
      <c r="B152" s="242"/>
      <c r="C152" s="243"/>
      <c r="D152" s="233" t="s">
        <v>147</v>
      </c>
      <c r="E152" s="244" t="s">
        <v>1</v>
      </c>
      <c r="F152" s="245" t="s">
        <v>902</v>
      </c>
      <c r="G152" s="243"/>
      <c r="H152" s="246">
        <v>0.81000000000000005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2" t="s">
        <v>147</v>
      </c>
      <c r="AU152" s="252" t="s">
        <v>145</v>
      </c>
      <c r="AV152" s="14" t="s">
        <v>145</v>
      </c>
      <c r="AW152" s="14" t="s">
        <v>32</v>
      </c>
      <c r="AX152" s="14" t="s">
        <v>75</v>
      </c>
      <c r="AY152" s="252" t="s">
        <v>136</v>
      </c>
    </row>
    <row r="153" s="14" customFormat="1">
      <c r="A153" s="14"/>
      <c r="B153" s="242"/>
      <c r="C153" s="243"/>
      <c r="D153" s="233" t="s">
        <v>147</v>
      </c>
      <c r="E153" s="244" t="s">
        <v>1</v>
      </c>
      <c r="F153" s="245" t="s">
        <v>903</v>
      </c>
      <c r="G153" s="243"/>
      <c r="H153" s="246">
        <v>1.232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2" t="s">
        <v>147</v>
      </c>
      <c r="AU153" s="252" t="s">
        <v>145</v>
      </c>
      <c r="AV153" s="14" t="s">
        <v>145</v>
      </c>
      <c r="AW153" s="14" t="s">
        <v>32</v>
      </c>
      <c r="AX153" s="14" t="s">
        <v>75</v>
      </c>
      <c r="AY153" s="252" t="s">
        <v>136</v>
      </c>
    </row>
    <row r="154" s="14" customFormat="1">
      <c r="A154" s="14"/>
      <c r="B154" s="242"/>
      <c r="C154" s="243"/>
      <c r="D154" s="233" t="s">
        <v>147</v>
      </c>
      <c r="E154" s="244" t="s">
        <v>1</v>
      </c>
      <c r="F154" s="245" t="s">
        <v>367</v>
      </c>
      <c r="G154" s="243"/>
      <c r="H154" s="246">
        <v>1.1819999999999999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2" t="s">
        <v>147</v>
      </c>
      <c r="AU154" s="252" t="s">
        <v>145</v>
      </c>
      <c r="AV154" s="14" t="s">
        <v>145</v>
      </c>
      <c r="AW154" s="14" t="s">
        <v>32</v>
      </c>
      <c r="AX154" s="14" t="s">
        <v>75</v>
      </c>
      <c r="AY154" s="252" t="s">
        <v>136</v>
      </c>
    </row>
    <row r="155" s="15" customFormat="1">
      <c r="A155" s="15"/>
      <c r="B155" s="257"/>
      <c r="C155" s="258"/>
      <c r="D155" s="233" t="s">
        <v>147</v>
      </c>
      <c r="E155" s="259" t="s">
        <v>1</v>
      </c>
      <c r="F155" s="260" t="s">
        <v>185</v>
      </c>
      <c r="G155" s="258"/>
      <c r="H155" s="261">
        <v>18.978999999999999</v>
      </c>
      <c r="I155" s="262"/>
      <c r="J155" s="258"/>
      <c r="K155" s="258"/>
      <c r="L155" s="263"/>
      <c r="M155" s="264"/>
      <c r="N155" s="265"/>
      <c r="O155" s="265"/>
      <c r="P155" s="265"/>
      <c r="Q155" s="265"/>
      <c r="R155" s="265"/>
      <c r="S155" s="265"/>
      <c r="T155" s="266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7" t="s">
        <v>147</v>
      </c>
      <c r="AU155" s="267" t="s">
        <v>145</v>
      </c>
      <c r="AV155" s="15" t="s">
        <v>144</v>
      </c>
      <c r="AW155" s="15" t="s">
        <v>32</v>
      </c>
      <c r="AX155" s="15" t="s">
        <v>83</v>
      </c>
      <c r="AY155" s="267" t="s">
        <v>136</v>
      </c>
    </row>
    <row r="156" s="2" customFormat="1" ht="21.75" customHeight="1">
      <c r="A156" s="38"/>
      <c r="B156" s="39"/>
      <c r="C156" s="218" t="s">
        <v>173</v>
      </c>
      <c r="D156" s="218" t="s">
        <v>139</v>
      </c>
      <c r="E156" s="219" t="s">
        <v>186</v>
      </c>
      <c r="F156" s="220" t="s">
        <v>187</v>
      </c>
      <c r="G156" s="221" t="s">
        <v>142</v>
      </c>
      <c r="H156" s="222">
        <v>2.1669999999999998</v>
      </c>
      <c r="I156" s="223"/>
      <c r="J156" s="224">
        <f>ROUND(I156*H156,2)</f>
        <v>0</v>
      </c>
      <c r="K156" s="220" t="s">
        <v>143</v>
      </c>
      <c r="L156" s="44"/>
      <c r="M156" s="225" t="s">
        <v>1</v>
      </c>
      <c r="N156" s="226" t="s">
        <v>41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0.063</v>
      </c>
      <c r="T156" s="228">
        <f>S156*H156</f>
        <v>0.13652099999999998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144</v>
      </c>
      <c r="AT156" s="229" t="s">
        <v>139</v>
      </c>
      <c r="AU156" s="229" t="s">
        <v>145</v>
      </c>
      <c r="AY156" s="17" t="s">
        <v>136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145</v>
      </c>
      <c r="BK156" s="230">
        <f>ROUND(I156*H156,2)</f>
        <v>0</v>
      </c>
      <c r="BL156" s="17" t="s">
        <v>144</v>
      </c>
      <c r="BM156" s="229" t="s">
        <v>904</v>
      </c>
    </row>
    <row r="157" s="14" customFormat="1">
      <c r="A157" s="14"/>
      <c r="B157" s="242"/>
      <c r="C157" s="243"/>
      <c r="D157" s="233" t="s">
        <v>147</v>
      </c>
      <c r="E157" s="244" t="s">
        <v>1</v>
      </c>
      <c r="F157" s="245" t="s">
        <v>371</v>
      </c>
      <c r="G157" s="243"/>
      <c r="H157" s="246">
        <v>2.1669999999999998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2" t="s">
        <v>147</v>
      </c>
      <c r="AU157" s="252" t="s">
        <v>145</v>
      </c>
      <c r="AV157" s="14" t="s">
        <v>145</v>
      </c>
      <c r="AW157" s="14" t="s">
        <v>32</v>
      </c>
      <c r="AX157" s="14" t="s">
        <v>83</v>
      </c>
      <c r="AY157" s="252" t="s">
        <v>136</v>
      </c>
    </row>
    <row r="158" s="12" customFormat="1" ht="22.8" customHeight="1">
      <c r="A158" s="12"/>
      <c r="B158" s="202"/>
      <c r="C158" s="203"/>
      <c r="D158" s="204" t="s">
        <v>74</v>
      </c>
      <c r="E158" s="216" t="s">
        <v>192</v>
      </c>
      <c r="F158" s="216" t="s">
        <v>193</v>
      </c>
      <c r="G158" s="203"/>
      <c r="H158" s="203"/>
      <c r="I158" s="206"/>
      <c r="J158" s="217">
        <f>BK158</f>
        <v>0</v>
      </c>
      <c r="K158" s="203"/>
      <c r="L158" s="208"/>
      <c r="M158" s="209"/>
      <c r="N158" s="210"/>
      <c r="O158" s="210"/>
      <c r="P158" s="211">
        <f>SUM(P159:P163)</f>
        <v>0</v>
      </c>
      <c r="Q158" s="210"/>
      <c r="R158" s="211">
        <f>SUM(R159:R163)</f>
        <v>0</v>
      </c>
      <c r="S158" s="210"/>
      <c r="T158" s="212">
        <f>SUM(T159:T163)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3" t="s">
        <v>83</v>
      </c>
      <c r="AT158" s="214" t="s">
        <v>74</v>
      </c>
      <c r="AU158" s="214" t="s">
        <v>83</v>
      </c>
      <c r="AY158" s="213" t="s">
        <v>136</v>
      </c>
      <c r="BK158" s="215">
        <f>SUM(BK159:BK163)</f>
        <v>0</v>
      </c>
    </row>
    <row r="159" s="2" customFormat="1" ht="24.15" customHeight="1">
      <c r="A159" s="38"/>
      <c r="B159" s="39"/>
      <c r="C159" s="218" t="s">
        <v>194</v>
      </c>
      <c r="D159" s="218" t="s">
        <v>139</v>
      </c>
      <c r="E159" s="219" t="s">
        <v>195</v>
      </c>
      <c r="F159" s="220" t="s">
        <v>196</v>
      </c>
      <c r="G159" s="221" t="s">
        <v>197</v>
      </c>
      <c r="H159" s="222">
        <v>2.3069999999999999</v>
      </c>
      <c r="I159" s="223"/>
      <c r="J159" s="224">
        <f>ROUND(I159*H159,2)</f>
        <v>0</v>
      </c>
      <c r="K159" s="220" t="s">
        <v>143</v>
      </c>
      <c r="L159" s="44"/>
      <c r="M159" s="225" t="s">
        <v>1</v>
      </c>
      <c r="N159" s="226" t="s">
        <v>41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144</v>
      </c>
      <c r="AT159" s="229" t="s">
        <v>139</v>
      </c>
      <c r="AU159" s="229" t="s">
        <v>145</v>
      </c>
      <c r="AY159" s="17" t="s">
        <v>136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145</v>
      </c>
      <c r="BK159" s="230">
        <f>ROUND(I159*H159,2)</f>
        <v>0</v>
      </c>
      <c r="BL159" s="17" t="s">
        <v>144</v>
      </c>
      <c r="BM159" s="229" t="s">
        <v>905</v>
      </c>
    </row>
    <row r="160" s="2" customFormat="1" ht="24.15" customHeight="1">
      <c r="A160" s="38"/>
      <c r="B160" s="39"/>
      <c r="C160" s="218" t="s">
        <v>199</v>
      </c>
      <c r="D160" s="218" t="s">
        <v>139</v>
      </c>
      <c r="E160" s="219" t="s">
        <v>200</v>
      </c>
      <c r="F160" s="220" t="s">
        <v>201</v>
      </c>
      <c r="G160" s="221" t="s">
        <v>197</v>
      </c>
      <c r="H160" s="222">
        <v>30.044</v>
      </c>
      <c r="I160" s="223"/>
      <c r="J160" s="224">
        <f>ROUND(I160*H160,2)</f>
        <v>0</v>
      </c>
      <c r="K160" s="220" t="s">
        <v>143</v>
      </c>
      <c r="L160" s="44"/>
      <c r="M160" s="225" t="s">
        <v>1</v>
      </c>
      <c r="N160" s="226" t="s">
        <v>41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144</v>
      </c>
      <c r="AT160" s="229" t="s">
        <v>139</v>
      </c>
      <c r="AU160" s="229" t="s">
        <v>145</v>
      </c>
      <c r="AY160" s="17" t="s">
        <v>136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145</v>
      </c>
      <c r="BK160" s="230">
        <f>ROUND(I160*H160,2)</f>
        <v>0</v>
      </c>
      <c r="BL160" s="17" t="s">
        <v>144</v>
      </c>
      <c r="BM160" s="229" t="s">
        <v>906</v>
      </c>
    </row>
    <row r="161" s="13" customFormat="1">
      <c r="A161" s="13"/>
      <c r="B161" s="231"/>
      <c r="C161" s="232"/>
      <c r="D161" s="233" t="s">
        <v>147</v>
      </c>
      <c r="E161" s="234" t="s">
        <v>1</v>
      </c>
      <c r="F161" s="235" t="s">
        <v>203</v>
      </c>
      <c r="G161" s="232"/>
      <c r="H161" s="234" t="s">
        <v>1</v>
      </c>
      <c r="I161" s="236"/>
      <c r="J161" s="232"/>
      <c r="K161" s="232"/>
      <c r="L161" s="237"/>
      <c r="M161" s="238"/>
      <c r="N161" s="239"/>
      <c r="O161" s="239"/>
      <c r="P161" s="239"/>
      <c r="Q161" s="239"/>
      <c r="R161" s="239"/>
      <c r="S161" s="239"/>
      <c r="T161" s="24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1" t="s">
        <v>147</v>
      </c>
      <c r="AU161" s="241" t="s">
        <v>145</v>
      </c>
      <c r="AV161" s="13" t="s">
        <v>83</v>
      </c>
      <c r="AW161" s="13" t="s">
        <v>32</v>
      </c>
      <c r="AX161" s="13" t="s">
        <v>75</v>
      </c>
      <c r="AY161" s="241" t="s">
        <v>136</v>
      </c>
    </row>
    <row r="162" s="14" customFormat="1">
      <c r="A162" s="14"/>
      <c r="B162" s="242"/>
      <c r="C162" s="243"/>
      <c r="D162" s="233" t="s">
        <v>147</v>
      </c>
      <c r="E162" s="244" t="s">
        <v>1</v>
      </c>
      <c r="F162" s="245" t="s">
        <v>907</v>
      </c>
      <c r="G162" s="243"/>
      <c r="H162" s="246">
        <v>30.044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2" t="s">
        <v>147</v>
      </c>
      <c r="AU162" s="252" t="s">
        <v>145</v>
      </c>
      <c r="AV162" s="14" t="s">
        <v>145</v>
      </c>
      <c r="AW162" s="14" t="s">
        <v>32</v>
      </c>
      <c r="AX162" s="14" t="s">
        <v>83</v>
      </c>
      <c r="AY162" s="252" t="s">
        <v>136</v>
      </c>
    </row>
    <row r="163" s="2" customFormat="1" ht="44.25" customHeight="1">
      <c r="A163" s="38"/>
      <c r="B163" s="39"/>
      <c r="C163" s="218" t="s">
        <v>8</v>
      </c>
      <c r="D163" s="218" t="s">
        <v>139</v>
      </c>
      <c r="E163" s="219" t="s">
        <v>205</v>
      </c>
      <c r="F163" s="220" t="s">
        <v>206</v>
      </c>
      <c r="G163" s="221" t="s">
        <v>197</v>
      </c>
      <c r="H163" s="222">
        <v>2.3069999999999999</v>
      </c>
      <c r="I163" s="223"/>
      <c r="J163" s="224">
        <f>ROUND(I163*H163,2)</f>
        <v>0</v>
      </c>
      <c r="K163" s="220" t="s">
        <v>143</v>
      </c>
      <c r="L163" s="44"/>
      <c r="M163" s="225" t="s">
        <v>1</v>
      </c>
      <c r="N163" s="226" t="s">
        <v>41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144</v>
      </c>
      <c r="AT163" s="229" t="s">
        <v>139</v>
      </c>
      <c r="AU163" s="229" t="s">
        <v>145</v>
      </c>
      <c r="AY163" s="17" t="s">
        <v>136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145</v>
      </c>
      <c r="BK163" s="230">
        <f>ROUND(I163*H163,2)</f>
        <v>0</v>
      </c>
      <c r="BL163" s="17" t="s">
        <v>144</v>
      </c>
      <c r="BM163" s="229" t="s">
        <v>908</v>
      </c>
    </row>
    <row r="164" s="12" customFormat="1" ht="22.8" customHeight="1">
      <c r="A164" s="12"/>
      <c r="B164" s="202"/>
      <c r="C164" s="203"/>
      <c r="D164" s="204" t="s">
        <v>74</v>
      </c>
      <c r="E164" s="216" t="s">
        <v>208</v>
      </c>
      <c r="F164" s="216" t="s">
        <v>209</v>
      </c>
      <c r="G164" s="203"/>
      <c r="H164" s="203"/>
      <c r="I164" s="206"/>
      <c r="J164" s="217">
        <f>BK164</f>
        <v>0</v>
      </c>
      <c r="K164" s="203"/>
      <c r="L164" s="208"/>
      <c r="M164" s="209"/>
      <c r="N164" s="210"/>
      <c r="O164" s="210"/>
      <c r="P164" s="211">
        <f>SUM(P165:P166)</f>
        <v>0</v>
      </c>
      <c r="Q164" s="210"/>
      <c r="R164" s="211">
        <f>SUM(R165:R166)</f>
        <v>0</v>
      </c>
      <c r="S164" s="210"/>
      <c r="T164" s="212">
        <f>SUM(T165:T166)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3" t="s">
        <v>83</v>
      </c>
      <c r="AT164" s="214" t="s">
        <v>74</v>
      </c>
      <c r="AU164" s="214" t="s">
        <v>83</v>
      </c>
      <c r="AY164" s="213" t="s">
        <v>136</v>
      </c>
      <c r="BK164" s="215">
        <f>SUM(BK165:BK166)</f>
        <v>0</v>
      </c>
    </row>
    <row r="165" s="2" customFormat="1" ht="24.15" customHeight="1">
      <c r="A165" s="38"/>
      <c r="B165" s="39"/>
      <c r="C165" s="218" t="s">
        <v>210</v>
      </c>
      <c r="D165" s="218" t="s">
        <v>139</v>
      </c>
      <c r="E165" s="219" t="s">
        <v>211</v>
      </c>
      <c r="F165" s="220" t="s">
        <v>212</v>
      </c>
      <c r="G165" s="221" t="s">
        <v>197</v>
      </c>
      <c r="H165" s="222">
        <v>4.5279999999999996</v>
      </c>
      <c r="I165" s="223"/>
      <c r="J165" s="224">
        <f>ROUND(I165*H165,2)</f>
        <v>0</v>
      </c>
      <c r="K165" s="220" t="s">
        <v>143</v>
      </c>
      <c r="L165" s="44"/>
      <c r="M165" s="225" t="s">
        <v>1</v>
      </c>
      <c r="N165" s="226" t="s">
        <v>41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144</v>
      </c>
      <c r="AT165" s="229" t="s">
        <v>139</v>
      </c>
      <c r="AU165" s="229" t="s">
        <v>145</v>
      </c>
      <c r="AY165" s="17" t="s">
        <v>136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145</v>
      </c>
      <c r="BK165" s="230">
        <f>ROUND(I165*H165,2)</f>
        <v>0</v>
      </c>
      <c r="BL165" s="17" t="s">
        <v>144</v>
      </c>
      <c r="BM165" s="229" t="s">
        <v>909</v>
      </c>
    </row>
    <row r="166" s="2" customFormat="1" ht="24.15" customHeight="1">
      <c r="A166" s="38"/>
      <c r="B166" s="39"/>
      <c r="C166" s="218" t="s">
        <v>214</v>
      </c>
      <c r="D166" s="218" t="s">
        <v>139</v>
      </c>
      <c r="E166" s="219" t="s">
        <v>215</v>
      </c>
      <c r="F166" s="220" t="s">
        <v>216</v>
      </c>
      <c r="G166" s="221" t="s">
        <v>197</v>
      </c>
      <c r="H166" s="222">
        <v>4.5279999999999996</v>
      </c>
      <c r="I166" s="223"/>
      <c r="J166" s="224">
        <f>ROUND(I166*H166,2)</f>
        <v>0</v>
      </c>
      <c r="K166" s="220" t="s">
        <v>143</v>
      </c>
      <c r="L166" s="44"/>
      <c r="M166" s="225" t="s">
        <v>1</v>
      </c>
      <c r="N166" s="226" t="s">
        <v>41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144</v>
      </c>
      <c r="AT166" s="229" t="s">
        <v>139</v>
      </c>
      <c r="AU166" s="229" t="s">
        <v>145</v>
      </c>
      <c r="AY166" s="17" t="s">
        <v>136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145</v>
      </c>
      <c r="BK166" s="230">
        <f>ROUND(I166*H166,2)</f>
        <v>0</v>
      </c>
      <c r="BL166" s="17" t="s">
        <v>144</v>
      </c>
      <c r="BM166" s="229" t="s">
        <v>910</v>
      </c>
    </row>
    <row r="167" s="12" customFormat="1" ht="25.92" customHeight="1">
      <c r="A167" s="12"/>
      <c r="B167" s="202"/>
      <c r="C167" s="203"/>
      <c r="D167" s="204" t="s">
        <v>74</v>
      </c>
      <c r="E167" s="205" t="s">
        <v>218</v>
      </c>
      <c r="F167" s="205" t="s">
        <v>219</v>
      </c>
      <c r="G167" s="203"/>
      <c r="H167" s="203"/>
      <c r="I167" s="206"/>
      <c r="J167" s="207">
        <f>BK167</f>
        <v>0</v>
      </c>
      <c r="K167" s="203"/>
      <c r="L167" s="208"/>
      <c r="M167" s="209"/>
      <c r="N167" s="210"/>
      <c r="O167" s="210"/>
      <c r="P167" s="211">
        <f>P168+P234+P240</f>
        <v>0</v>
      </c>
      <c r="Q167" s="210"/>
      <c r="R167" s="211">
        <f>R168+R234+R240</f>
        <v>0.38050200000000001</v>
      </c>
      <c r="S167" s="210"/>
      <c r="T167" s="212">
        <f>T168+T234+T240</f>
        <v>0.72249999999999992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3" t="s">
        <v>145</v>
      </c>
      <c r="AT167" s="214" t="s">
        <v>74</v>
      </c>
      <c r="AU167" s="214" t="s">
        <v>75</v>
      </c>
      <c r="AY167" s="213" t="s">
        <v>136</v>
      </c>
      <c r="BK167" s="215">
        <f>BK168+BK234+BK240</f>
        <v>0</v>
      </c>
    </row>
    <row r="168" s="12" customFormat="1" ht="22.8" customHeight="1">
      <c r="A168" s="12"/>
      <c r="B168" s="202"/>
      <c r="C168" s="203"/>
      <c r="D168" s="204" t="s">
        <v>74</v>
      </c>
      <c r="E168" s="216" t="s">
        <v>220</v>
      </c>
      <c r="F168" s="216" t="s">
        <v>221</v>
      </c>
      <c r="G168" s="203"/>
      <c r="H168" s="203"/>
      <c r="I168" s="206"/>
      <c r="J168" s="217">
        <f>BK168</f>
        <v>0</v>
      </c>
      <c r="K168" s="203"/>
      <c r="L168" s="208"/>
      <c r="M168" s="209"/>
      <c r="N168" s="210"/>
      <c r="O168" s="210"/>
      <c r="P168" s="211">
        <f>SUM(P169:P233)</f>
        <v>0</v>
      </c>
      <c r="Q168" s="210"/>
      <c r="R168" s="211">
        <f>SUM(R169:R233)</f>
        <v>0.3075</v>
      </c>
      <c r="S168" s="210"/>
      <c r="T168" s="212">
        <f>SUM(T169:T233)</f>
        <v>0.69999999999999996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3" t="s">
        <v>145</v>
      </c>
      <c r="AT168" s="214" t="s">
        <v>74</v>
      </c>
      <c r="AU168" s="214" t="s">
        <v>83</v>
      </c>
      <c r="AY168" s="213" t="s">
        <v>136</v>
      </c>
      <c r="BK168" s="215">
        <f>SUM(BK169:BK233)</f>
        <v>0</v>
      </c>
    </row>
    <row r="169" s="2" customFormat="1" ht="21.75" customHeight="1">
      <c r="A169" s="38"/>
      <c r="B169" s="39"/>
      <c r="C169" s="218" t="s">
        <v>222</v>
      </c>
      <c r="D169" s="218" t="s">
        <v>139</v>
      </c>
      <c r="E169" s="219" t="s">
        <v>911</v>
      </c>
      <c r="F169" s="220" t="s">
        <v>378</v>
      </c>
      <c r="G169" s="221" t="s">
        <v>225</v>
      </c>
      <c r="H169" s="222">
        <v>1</v>
      </c>
      <c r="I169" s="223"/>
      <c r="J169" s="224">
        <f>ROUND(I169*H169,2)</f>
        <v>0</v>
      </c>
      <c r="K169" s="220" t="s">
        <v>1</v>
      </c>
      <c r="L169" s="44"/>
      <c r="M169" s="225" t="s">
        <v>1</v>
      </c>
      <c r="N169" s="226" t="s">
        <v>41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226</v>
      </c>
      <c r="AT169" s="229" t="s">
        <v>139</v>
      </c>
      <c r="AU169" s="229" t="s">
        <v>145</v>
      </c>
      <c r="AY169" s="17" t="s">
        <v>136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145</v>
      </c>
      <c r="BK169" s="230">
        <f>ROUND(I169*H169,2)</f>
        <v>0</v>
      </c>
      <c r="BL169" s="17" t="s">
        <v>226</v>
      </c>
      <c r="BM169" s="229" t="s">
        <v>912</v>
      </c>
    </row>
    <row r="170" s="14" customFormat="1">
      <c r="A170" s="14"/>
      <c r="B170" s="242"/>
      <c r="C170" s="243"/>
      <c r="D170" s="233" t="s">
        <v>147</v>
      </c>
      <c r="E170" s="244" t="s">
        <v>1</v>
      </c>
      <c r="F170" s="245" t="s">
        <v>83</v>
      </c>
      <c r="G170" s="243"/>
      <c r="H170" s="246">
        <v>1</v>
      </c>
      <c r="I170" s="247"/>
      <c r="J170" s="243"/>
      <c r="K170" s="243"/>
      <c r="L170" s="248"/>
      <c r="M170" s="249"/>
      <c r="N170" s="250"/>
      <c r="O170" s="250"/>
      <c r="P170" s="250"/>
      <c r="Q170" s="250"/>
      <c r="R170" s="250"/>
      <c r="S170" s="250"/>
      <c r="T170" s="25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2" t="s">
        <v>147</v>
      </c>
      <c r="AU170" s="252" t="s">
        <v>145</v>
      </c>
      <c r="AV170" s="14" t="s">
        <v>145</v>
      </c>
      <c r="AW170" s="14" t="s">
        <v>32</v>
      </c>
      <c r="AX170" s="14" t="s">
        <v>83</v>
      </c>
      <c r="AY170" s="252" t="s">
        <v>136</v>
      </c>
    </row>
    <row r="171" s="2" customFormat="1" ht="21.75" customHeight="1">
      <c r="A171" s="38"/>
      <c r="B171" s="39"/>
      <c r="C171" s="268" t="s">
        <v>226</v>
      </c>
      <c r="D171" s="268" t="s">
        <v>228</v>
      </c>
      <c r="E171" s="269" t="s">
        <v>913</v>
      </c>
      <c r="F171" s="270" t="s">
        <v>914</v>
      </c>
      <c r="G171" s="271" t="s">
        <v>225</v>
      </c>
      <c r="H171" s="272">
        <v>1</v>
      </c>
      <c r="I171" s="273"/>
      <c r="J171" s="274">
        <f>ROUND(I171*H171,2)</f>
        <v>0</v>
      </c>
      <c r="K171" s="270" t="s">
        <v>1</v>
      </c>
      <c r="L171" s="275"/>
      <c r="M171" s="276" t="s">
        <v>1</v>
      </c>
      <c r="N171" s="277" t="s">
        <v>41</v>
      </c>
      <c r="O171" s="91"/>
      <c r="P171" s="227">
        <f>O171*H171</f>
        <v>0</v>
      </c>
      <c r="Q171" s="227">
        <v>0.020500000000000001</v>
      </c>
      <c r="R171" s="227">
        <f>Q171*H171</f>
        <v>0.020500000000000001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231</v>
      </c>
      <c r="AT171" s="229" t="s">
        <v>228</v>
      </c>
      <c r="AU171" s="229" t="s">
        <v>145</v>
      </c>
      <c r="AY171" s="17" t="s">
        <v>136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145</v>
      </c>
      <c r="BK171" s="230">
        <f>ROUND(I171*H171,2)</f>
        <v>0</v>
      </c>
      <c r="BL171" s="17" t="s">
        <v>226</v>
      </c>
      <c r="BM171" s="229" t="s">
        <v>915</v>
      </c>
    </row>
    <row r="172" s="2" customFormat="1">
      <c r="A172" s="38"/>
      <c r="B172" s="39"/>
      <c r="C172" s="40"/>
      <c r="D172" s="233" t="s">
        <v>155</v>
      </c>
      <c r="E172" s="40"/>
      <c r="F172" s="253" t="s">
        <v>916</v>
      </c>
      <c r="G172" s="40"/>
      <c r="H172" s="40"/>
      <c r="I172" s="254"/>
      <c r="J172" s="40"/>
      <c r="K172" s="40"/>
      <c r="L172" s="44"/>
      <c r="M172" s="255"/>
      <c r="N172" s="256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155</v>
      </c>
      <c r="AU172" s="17" t="s">
        <v>145</v>
      </c>
    </row>
    <row r="173" s="2" customFormat="1" ht="21.75" customHeight="1">
      <c r="A173" s="38"/>
      <c r="B173" s="39"/>
      <c r="C173" s="218" t="s">
        <v>234</v>
      </c>
      <c r="D173" s="218" t="s">
        <v>139</v>
      </c>
      <c r="E173" s="219" t="s">
        <v>917</v>
      </c>
      <c r="F173" s="220" t="s">
        <v>561</v>
      </c>
      <c r="G173" s="221" t="s">
        <v>225</v>
      </c>
      <c r="H173" s="222">
        <v>1</v>
      </c>
      <c r="I173" s="223"/>
      <c r="J173" s="224">
        <f>ROUND(I173*H173,2)</f>
        <v>0</v>
      </c>
      <c r="K173" s="220" t="s">
        <v>1</v>
      </c>
      <c r="L173" s="44"/>
      <c r="M173" s="225" t="s">
        <v>1</v>
      </c>
      <c r="N173" s="226" t="s">
        <v>41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226</v>
      </c>
      <c r="AT173" s="229" t="s">
        <v>139</v>
      </c>
      <c r="AU173" s="229" t="s">
        <v>145</v>
      </c>
      <c r="AY173" s="17" t="s">
        <v>136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145</v>
      </c>
      <c r="BK173" s="230">
        <f>ROUND(I173*H173,2)</f>
        <v>0</v>
      </c>
      <c r="BL173" s="17" t="s">
        <v>226</v>
      </c>
      <c r="BM173" s="229" t="s">
        <v>918</v>
      </c>
    </row>
    <row r="174" s="14" customFormat="1">
      <c r="A174" s="14"/>
      <c r="B174" s="242"/>
      <c r="C174" s="243"/>
      <c r="D174" s="233" t="s">
        <v>147</v>
      </c>
      <c r="E174" s="244" t="s">
        <v>1</v>
      </c>
      <c r="F174" s="245" t="s">
        <v>83</v>
      </c>
      <c r="G174" s="243"/>
      <c r="H174" s="246">
        <v>1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2" t="s">
        <v>147</v>
      </c>
      <c r="AU174" s="252" t="s">
        <v>145</v>
      </c>
      <c r="AV174" s="14" t="s">
        <v>145</v>
      </c>
      <c r="AW174" s="14" t="s">
        <v>32</v>
      </c>
      <c r="AX174" s="14" t="s">
        <v>83</v>
      </c>
      <c r="AY174" s="252" t="s">
        <v>136</v>
      </c>
    </row>
    <row r="175" s="2" customFormat="1" ht="21.75" customHeight="1">
      <c r="A175" s="38"/>
      <c r="B175" s="39"/>
      <c r="C175" s="268" t="s">
        <v>238</v>
      </c>
      <c r="D175" s="268" t="s">
        <v>228</v>
      </c>
      <c r="E175" s="269" t="s">
        <v>919</v>
      </c>
      <c r="F175" s="270" t="s">
        <v>563</v>
      </c>
      <c r="G175" s="271" t="s">
        <v>225</v>
      </c>
      <c r="H175" s="272">
        <v>1</v>
      </c>
      <c r="I175" s="273"/>
      <c r="J175" s="274">
        <f>ROUND(I175*H175,2)</f>
        <v>0</v>
      </c>
      <c r="K175" s="270" t="s">
        <v>1</v>
      </c>
      <c r="L175" s="275"/>
      <c r="M175" s="276" t="s">
        <v>1</v>
      </c>
      <c r="N175" s="277" t="s">
        <v>41</v>
      </c>
      <c r="O175" s="91"/>
      <c r="P175" s="227">
        <f>O175*H175</f>
        <v>0</v>
      </c>
      <c r="Q175" s="227">
        <v>0.020500000000000001</v>
      </c>
      <c r="R175" s="227">
        <f>Q175*H175</f>
        <v>0.020500000000000001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231</v>
      </c>
      <c r="AT175" s="229" t="s">
        <v>228</v>
      </c>
      <c r="AU175" s="229" t="s">
        <v>145</v>
      </c>
      <c r="AY175" s="17" t="s">
        <v>136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145</v>
      </c>
      <c r="BK175" s="230">
        <f>ROUND(I175*H175,2)</f>
        <v>0</v>
      </c>
      <c r="BL175" s="17" t="s">
        <v>226</v>
      </c>
      <c r="BM175" s="229" t="s">
        <v>920</v>
      </c>
    </row>
    <row r="176" s="2" customFormat="1">
      <c r="A176" s="38"/>
      <c r="B176" s="39"/>
      <c r="C176" s="40"/>
      <c r="D176" s="233" t="s">
        <v>155</v>
      </c>
      <c r="E176" s="40"/>
      <c r="F176" s="253" t="s">
        <v>921</v>
      </c>
      <c r="G176" s="40"/>
      <c r="H176" s="40"/>
      <c r="I176" s="254"/>
      <c r="J176" s="40"/>
      <c r="K176" s="40"/>
      <c r="L176" s="44"/>
      <c r="M176" s="255"/>
      <c r="N176" s="256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155</v>
      </c>
      <c r="AU176" s="17" t="s">
        <v>145</v>
      </c>
    </row>
    <row r="177" s="2" customFormat="1" ht="24.15" customHeight="1">
      <c r="A177" s="38"/>
      <c r="B177" s="39"/>
      <c r="C177" s="218" t="s">
        <v>243</v>
      </c>
      <c r="D177" s="218" t="s">
        <v>139</v>
      </c>
      <c r="E177" s="219" t="s">
        <v>922</v>
      </c>
      <c r="F177" s="220" t="s">
        <v>923</v>
      </c>
      <c r="G177" s="221" t="s">
        <v>225</v>
      </c>
      <c r="H177" s="222">
        <v>1</v>
      </c>
      <c r="I177" s="223"/>
      <c r="J177" s="224">
        <f>ROUND(I177*H177,2)</f>
        <v>0</v>
      </c>
      <c r="K177" s="220" t="s">
        <v>1</v>
      </c>
      <c r="L177" s="44"/>
      <c r="M177" s="225" t="s">
        <v>1</v>
      </c>
      <c r="N177" s="226" t="s">
        <v>41</v>
      </c>
      <c r="O177" s="91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226</v>
      </c>
      <c r="AT177" s="229" t="s">
        <v>139</v>
      </c>
      <c r="AU177" s="229" t="s">
        <v>145</v>
      </c>
      <c r="AY177" s="17" t="s">
        <v>136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145</v>
      </c>
      <c r="BK177" s="230">
        <f>ROUND(I177*H177,2)</f>
        <v>0</v>
      </c>
      <c r="BL177" s="17" t="s">
        <v>226</v>
      </c>
      <c r="BM177" s="229" t="s">
        <v>924</v>
      </c>
    </row>
    <row r="178" s="14" customFormat="1">
      <c r="A178" s="14"/>
      <c r="B178" s="242"/>
      <c r="C178" s="243"/>
      <c r="D178" s="233" t="s">
        <v>147</v>
      </c>
      <c r="E178" s="244" t="s">
        <v>1</v>
      </c>
      <c r="F178" s="245" t="s">
        <v>83</v>
      </c>
      <c r="G178" s="243"/>
      <c r="H178" s="246">
        <v>1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147</v>
      </c>
      <c r="AU178" s="252" t="s">
        <v>145</v>
      </c>
      <c r="AV178" s="14" t="s">
        <v>145</v>
      </c>
      <c r="AW178" s="14" t="s">
        <v>32</v>
      </c>
      <c r="AX178" s="14" t="s">
        <v>83</v>
      </c>
      <c r="AY178" s="252" t="s">
        <v>136</v>
      </c>
    </row>
    <row r="179" s="2" customFormat="1" ht="24.15" customHeight="1">
      <c r="A179" s="38"/>
      <c r="B179" s="39"/>
      <c r="C179" s="268" t="s">
        <v>247</v>
      </c>
      <c r="D179" s="268" t="s">
        <v>228</v>
      </c>
      <c r="E179" s="269" t="s">
        <v>925</v>
      </c>
      <c r="F179" s="270" t="s">
        <v>926</v>
      </c>
      <c r="G179" s="271" t="s">
        <v>225</v>
      </c>
      <c r="H179" s="272">
        <v>1</v>
      </c>
      <c r="I179" s="273"/>
      <c r="J179" s="274">
        <f>ROUND(I179*H179,2)</f>
        <v>0</v>
      </c>
      <c r="K179" s="270" t="s">
        <v>1</v>
      </c>
      <c r="L179" s="275"/>
      <c r="M179" s="276" t="s">
        <v>1</v>
      </c>
      <c r="N179" s="277" t="s">
        <v>41</v>
      </c>
      <c r="O179" s="91"/>
      <c r="P179" s="227">
        <f>O179*H179</f>
        <v>0</v>
      </c>
      <c r="Q179" s="227">
        <v>0.020500000000000001</v>
      </c>
      <c r="R179" s="227">
        <f>Q179*H179</f>
        <v>0.020500000000000001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231</v>
      </c>
      <c r="AT179" s="229" t="s">
        <v>228</v>
      </c>
      <c r="AU179" s="229" t="s">
        <v>145</v>
      </c>
      <c r="AY179" s="17" t="s">
        <v>136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145</v>
      </c>
      <c r="BK179" s="230">
        <f>ROUND(I179*H179,2)</f>
        <v>0</v>
      </c>
      <c r="BL179" s="17" t="s">
        <v>226</v>
      </c>
      <c r="BM179" s="229" t="s">
        <v>927</v>
      </c>
    </row>
    <row r="180" s="2" customFormat="1">
      <c r="A180" s="38"/>
      <c r="B180" s="39"/>
      <c r="C180" s="40"/>
      <c r="D180" s="233" t="s">
        <v>155</v>
      </c>
      <c r="E180" s="40"/>
      <c r="F180" s="253" t="s">
        <v>928</v>
      </c>
      <c r="G180" s="40"/>
      <c r="H180" s="40"/>
      <c r="I180" s="254"/>
      <c r="J180" s="40"/>
      <c r="K180" s="40"/>
      <c r="L180" s="44"/>
      <c r="M180" s="255"/>
      <c r="N180" s="256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155</v>
      </c>
      <c r="AU180" s="17" t="s">
        <v>145</v>
      </c>
    </row>
    <row r="181" s="2" customFormat="1" ht="24.15" customHeight="1">
      <c r="A181" s="38"/>
      <c r="B181" s="39"/>
      <c r="C181" s="218" t="s">
        <v>7</v>
      </c>
      <c r="D181" s="218" t="s">
        <v>139</v>
      </c>
      <c r="E181" s="219" t="s">
        <v>929</v>
      </c>
      <c r="F181" s="220" t="s">
        <v>930</v>
      </c>
      <c r="G181" s="221" t="s">
        <v>225</v>
      </c>
      <c r="H181" s="222">
        <v>1</v>
      </c>
      <c r="I181" s="223"/>
      <c r="J181" s="224">
        <f>ROUND(I181*H181,2)</f>
        <v>0</v>
      </c>
      <c r="K181" s="220" t="s">
        <v>1</v>
      </c>
      <c r="L181" s="44"/>
      <c r="M181" s="225" t="s">
        <v>1</v>
      </c>
      <c r="N181" s="226" t="s">
        <v>41</v>
      </c>
      <c r="O181" s="91"/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226</v>
      </c>
      <c r="AT181" s="229" t="s">
        <v>139</v>
      </c>
      <c r="AU181" s="229" t="s">
        <v>145</v>
      </c>
      <c r="AY181" s="17" t="s">
        <v>136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145</v>
      </c>
      <c r="BK181" s="230">
        <f>ROUND(I181*H181,2)</f>
        <v>0</v>
      </c>
      <c r="BL181" s="17" t="s">
        <v>226</v>
      </c>
      <c r="BM181" s="229" t="s">
        <v>931</v>
      </c>
    </row>
    <row r="182" s="14" customFormat="1">
      <c r="A182" s="14"/>
      <c r="B182" s="242"/>
      <c r="C182" s="243"/>
      <c r="D182" s="233" t="s">
        <v>147</v>
      </c>
      <c r="E182" s="244" t="s">
        <v>1</v>
      </c>
      <c r="F182" s="245" t="s">
        <v>83</v>
      </c>
      <c r="G182" s="243"/>
      <c r="H182" s="246">
        <v>1</v>
      </c>
      <c r="I182" s="247"/>
      <c r="J182" s="243"/>
      <c r="K182" s="243"/>
      <c r="L182" s="248"/>
      <c r="M182" s="249"/>
      <c r="N182" s="250"/>
      <c r="O182" s="250"/>
      <c r="P182" s="250"/>
      <c r="Q182" s="250"/>
      <c r="R182" s="250"/>
      <c r="S182" s="250"/>
      <c r="T182" s="25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2" t="s">
        <v>147</v>
      </c>
      <c r="AU182" s="252" t="s">
        <v>145</v>
      </c>
      <c r="AV182" s="14" t="s">
        <v>145</v>
      </c>
      <c r="AW182" s="14" t="s">
        <v>32</v>
      </c>
      <c r="AX182" s="14" t="s">
        <v>83</v>
      </c>
      <c r="AY182" s="252" t="s">
        <v>136</v>
      </c>
    </row>
    <row r="183" s="2" customFormat="1" ht="24.15" customHeight="1">
      <c r="A183" s="38"/>
      <c r="B183" s="39"/>
      <c r="C183" s="268" t="s">
        <v>149</v>
      </c>
      <c r="D183" s="268" t="s">
        <v>228</v>
      </c>
      <c r="E183" s="269" t="s">
        <v>932</v>
      </c>
      <c r="F183" s="270" t="s">
        <v>933</v>
      </c>
      <c r="G183" s="271" t="s">
        <v>225</v>
      </c>
      <c r="H183" s="272">
        <v>1</v>
      </c>
      <c r="I183" s="273"/>
      <c r="J183" s="274">
        <f>ROUND(I183*H183,2)</f>
        <v>0</v>
      </c>
      <c r="K183" s="270" t="s">
        <v>1</v>
      </c>
      <c r="L183" s="275"/>
      <c r="M183" s="276" t="s">
        <v>1</v>
      </c>
      <c r="N183" s="277" t="s">
        <v>41</v>
      </c>
      <c r="O183" s="91"/>
      <c r="P183" s="227">
        <f>O183*H183</f>
        <v>0</v>
      </c>
      <c r="Q183" s="227">
        <v>0.020500000000000001</v>
      </c>
      <c r="R183" s="227">
        <f>Q183*H183</f>
        <v>0.020500000000000001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231</v>
      </c>
      <c r="AT183" s="229" t="s">
        <v>228</v>
      </c>
      <c r="AU183" s="229" t="s">
        <v>145</v>
      </c>
      <c r="AY183" s="17" t="s">
        <v>136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145</v>
      </c>
      <c r="BK183" s="230">
        <f>ROUND(I183*H183,2)</f>
        <v>0</v>
      </c>
      <c r="BL183" s="17" t="s">
        <v>226</v>
      </c>
      <c r="BM183" s="229" t="s">
        <v>934</v>
      </c>
    </row>
    <row r="184" s="2" customFormat="1">
      <c r="A184" s="38"/>
      <c r="B184" s="39"/>
      <c r="C184" s="40"/>
      <c r="D184" s="233" t="s">
        <v>155</v>
      </c>
      <c r="E184" s="40"/>
      <c r="F184" s="253" t="s">
        <v>935</v>
      </c>
      <c r="G184" s="40"/>
      <c r="H184" s="40"/>
      <c r="I184" s="254"/>
      <c r="J184" s="40"/>
      <c r="K184" s="40"/>
      <c r="L184" s="44"/>
      <c r="M184" s="255"/>
      <c r="N184" s="256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155</v>
      </c>
      <c r="AU184" s="17" t="s">
        <v>145</v>
      </c>
    </row>
    <row r="185" s="2" customFormat="1" ht="24.15" customHeight="1">
      <c r="A185" s="38"/>
      <c r="B185" s="39"/>
      <c r="C185" s="218" t="s">
        <v>259</v>
      </c>
      <c r="D185" s="218" t="s">
        <v>139</v>
      </c>
      <c r="E185" s="219" t="s">
        <v>936</v>
      </c>
      <c r="F185" s="220" t="s">
        <v>937</v>
      </c>
      <c r="G185" s="221" t="s">
        <v>225</v>
      </c>
      <c r="H185" s="222">
        <v>1</v>
      </c>
      <c r="I185" s="223"/>
      <c r="J185" s="224">
        <f>ROUND(I185*H185,2)</f>
        <v>0</v>
      </c>
      <c r="K185" s="220" t="s">
        <v>1</v>
      </c>
      <c r="L185" s="44"/>
      <c r="M185" s="225" t="s">
        <v>1</v>
      </c>
      <c r="N185" s="226" t="s">
        <v>41</v>
      </c>
      <c r="O185" s="91"/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226</v>
      </c>
      <c r="AT185" s="229" t="s">
        <v>139</v>
      </c>
      <c r="AU185" s="229" t="s">
        <v>145</v>
      </c>
      <c r="AY185" s="17" t="s">
        <v>136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145</v>
      </c>
      <c r="BK185" s="230">
        <f>ROUND(I185*H185,2)</f>
        <v>0</v>
      </c>
      <c r="BL185" s="17" t="s">
        <v>226</v>
      </c>
      <c r="BM185" s="229" t="s">
        <v>938</v>
      </c>
    </row>
    <row r="186" s="14" customFormat="1">
      <c r="A186" s="14"/>
      <c r="B186" s="242"/>
      <c r="C186" s="243"/>
      <c r="D186" s="233" t="s">
        <v>147</v>
      </c>
      <c r="E186" s="244" t="s">
        <v>1</v>
      </c>
      <c r="F186" s="245" t="s">
        <v>83</v>
      </c>
      <c r="G186" s="243"/>
      <c r="H186" s="246">
        <v>1</v>
      </c>
      <c r="I186" s="247"/>
      <c r="J186" s="243"/>
      <c r="K186" s="243"/>
      <c r="L186" s="248"/>
      <c r="M186" s="249"/>
      <c r="N186" s="250"/>
      <c r="O186" s="250"/>
      <c r="P186" s="250"/>
      <c r="Q186" s="250"/>
      <c r="R186" s="250"/>
      <c r="S186" s="250"/>
      <c r="T186" s="25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2" t="s">
        <v>147</v>
      </c>
      <c r="AU186" s="252" t="s">
        <v>145</v>
      </c>
      <c r="AV186" s="14" t="s">
        <v>145</v>
      </c>
      <c r="AW186" s="14" t="s">
        <v>32</v>
      </c>
      <c r="AX186" s="14" t="s">
        <v>83</v>
      </c>
      <c r="AY186" s="252" t="s">
        <v>136</v>
      </c>
    </row>
    <row r="187" s="2" customFormat="1" ht="24.15" customHeight="1">
      <c r="A187" s="38"/>
      <c r="B187" s="39"/>
      <c r="C187" s="268" t="s">
        <v>262</v>
      </c>
      <c r="D187" s="268" t="s">
        <v>228</v>
      </c>
      <c r="E187" s="269" t="s">
        <v>939</v>
      </c>
      <c r="F187" s="270" t="s">
        <v>940</v>
      </c>
      <c r="G187" s="271" t="s">
        <v>225</v>
      </c>
      <c r="H187" s="272">
        <v>1</v>
      </c>
      <c r="I187" s="273"/>
      <c r="J187" s="274">
        <f>ROUND(I187*H187,2)</f>
        <v>0</v>
      </c>
      <c r="K187" s="270" t="s">
        <v>1</v>
      </c>
      <c r="L187" s="275"/>
      <c r="M187" s="276" t="s">
        <v>1</v>
      </c>
      <c r="N187" s="277" t="s">
        <v>41</v>
      </c>
      <c r="O187" s="91"/>
      <c r="P187" s="227">
        <f>O187*H187</f>
        <v>0</v>
      </c>
      <c r="Q187" s="227">
        <v>0.020500000000000001</v>
      </c>
      <c r="R187" s="227">
        <f>Q187*H187</f>
        <v>0.020500000000000001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231</v>
      </c>
      <c r="AT187" s="229" t="s">
        <v>228</v>
      </c>
      <c r="AU187" s="229" t="s">
        <v>145</v>
      </c>
      <c r="AY187" s="17" t="s">
        <v>136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145</v>
      </c>
      <c r="BK187" s="230">
        <f>ROUND(I187*H187,2)</f>
        <v>0</v>
      </c>
      <c r="BL187" s="17" t="s">
        <v>226</v>
      </c>
      <c r="BM187" s="229" t="s">
        <v>941</v>
      </c>
    </row>
    <row r="188" s="2" customFormat="1">
      <c r="A188" s="38"/>
      <c r="B188" s="39"/>
      <c r="C188" s="40"/>
      <c r="D188" s="233" t="s">
        <v>155</v>
      </c>
      <c r="E188" s="40"/>
      <c r="F188" s="253" t="s">
        <v>942</v>
      </c>
      <c r="G188" s="40"/>
      <c r="H188" s="40"/>
      <c r="I188" s="254"/>
      <c r="J188" s="40"/>
      <c r="K188" s="40"/>
      <c r="L188" s="44"/>
      <c r="M188" s="255"/>
      <c r="N188" s="256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155</v>
      </c>
      <c r="AU188" s="17" t="s">
        <v>145</v>
      </c>
    </row>
    <row r="189" s="2" customFormat="1" ht="24.15" customHeight="1">
      <c r="A189" s="38"/>
      <c r="B189" s="39"/>
      <c r="C189" s="218" t="s">
        <v>266</v>
      </c>
      <c r="D189" s="218" t="s">
        <v>139</v>
      </c>
      <c r="E189" s="219" t="s">
        <v>943</v>
      </c>
      <c r="F189" s="220" t="s">
        <v>944</v>
      </c>
      <c r="G189" s="221" t="s">
        <v>225</v>
      </c>
      <c r="H189" s="222">
        <v>1</v>
      </c>
      <c r="I189" s="223"/>
      <c r="J189" s="224">
        <f>ROUND(I189*H189,2)</f>
        <v>0</v>
      </c>
      <c r="K189" s="220" t="s">
        <v>1</v>
      </c>
      <c r="L189" s="44"/>
      <c r="M189" s="225" t="s">
        <v>1</v>
      </c>
      <c r="N189" s="226" t="s">
        <v>41</v>
      </c>
      <c r="O189" s="91"/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226</v>
      </c>
      <c r="AT189" s="229" t="s">
        <v>139</v>
      </c>
      <c r="AU189" s="229" t="s">
        <v>145</v>
      </c>
      <c r="AY189" s="17" t="s">
        <v>136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145</v>
      </c>
      <c r="BK189" s="230">
        <f>ROUND(I189*H189,2)</f>
        <v>0</v>
      </c>
      <c r="BL189" s="17" t="s">
        <v>226</v>
      </c>
      <c r="BM189" s="229" t="s">
        <v>945</v>
      </c>
    </row>
    <row r="190" s="14" customFormat="1">
      <c r="A190" s="14"/>
      <c r="B190" s="242"/>
      <c r="C190" s="243"/>
      <c r="D190" s="233" t="s">
        <v>147</v>
      </c>
      <c r="E190" s="244" t="s">
        <v>1</v>
      </c>
      <c r="F190" s="245" t="s">
        <v>83</v>
      </c>
      <c r="G190" s="243"/>
      <c r="H190" s="246">
        <v>1</v>
      </c>
      <c r="I190" s="247"/>
      <c r="J190" s="243"/>
      <c r="K190" s="243"/>
      <c r="L190" s="248"/>
      <c r="M190" s="249"/>
      <c r="N190" s="250"/>
      <c r="O190" s="250"/>
      <c r="P190" s="250"/>
      <c r="Q190" s="250"/>
      <c r="R190" s="250"/>
      <c r="S190" s="250"/>
      <c r="T190" s="25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2" t="s">
        <v>147</v>
      </c>
      <c r="AU190" s="252" t="s">
        <v>145</v>
      </c>
      <c r="AV190" s="14" t="s">
        <v>145</v>
      </c>
      <c r="AW190" s="14" t="s">
        <v>32</v>
      </c>
      <c r="AX190" s="14" t="s">
        <v>83</v>
      </c>
      <c r="AY190" s="252" t="s">
        <v>136</v>
      </c>
    </row>
    <row r="191" s="2" customFormat="1" ht="24.15" customHeight="1">
      <c r="A191" s="38"/>
      <c r="B191" s="39"/>
      <c r="C191" s="268" t="s">
        <v>270</v>
      </c>
      <c r="D191" s="268" t="s">
        <v>228</v>
      </c>
      <c r="E191" s="269" t="s">
        <v>946</v>
      </c>
      <c r="F191" s="270" t="s">
        <v>947</v>
      </c>
      <c r="G191" s="271" t="s">
        <v>225</v>
      </c>
      <c r="H191" s="272">
        <v>1</v>
      </c>
      <c r="I191" s="273"/>
      <c r="J191" s="274">
        <f>ROUND(I191*H191,2)</f>
        <v>0</v>
      </c>
      <c r="K191" s="270" t="s">
        <v>1</v>
      </c>
      <c r="L191" s="275"/>
      <c r="M191" s="276" t="s">
        <v>1</v>
      </c>
      <c r="N191" s="277" t="s">
        <v>41</v>
      </c>
      <c r="O191" s="91"/>
      <c r="P191" s="227">
        <f>O191*H191</f>
        <v>0</v>
      </c>
      <c r="Q191" s="227">
        <v>0.020500000000000001</v>
      </c>
      <c r="R191" s="227">
        <f>Q191*H191</f>
        <v>0.020500000000000001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231</v>
      </c>
      <c r="AT191" s="229" t="s">
        <v>228</v>
      </c>
      <c r="AU191" s="229" t="s">
        <v>145</v>
      </c>
      <c r="AY191" s="17" t="s">
        <v>136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145</v>
      </c>
      <c r="BK191" s="230">
        <f>ROUND(I191*H191,2)</f>
        <v>0</v>
      </c>
      <c r="BL191" s="17" t="s">
        <v>226</v>
      </c>
      <c r="BM191" s="229" t="s">
        <v>948</v>
      </c>
    </row>
    <row r="192" s="2" customFormat="1">
      <c r="A192" s="38"/>
      <c r="B192" s="39"/>
      <c r="C192" s="40"/>
      <c r="D192" s="233" t="s">
        <v>155</v>
      </c>
      <c r="E192" s="40"/>
      <c r="F192" s="253" t="s">
        <v>949</v>
      </c>
      <c r="G192" s="40"/>
      <c r="H192" s="40"/>
      <c r="I192" s="254"/>
      <c r="J192" s="40"/>
      <c r="K192" s="40"/>
      <c r="L192" s="44"/>
      <c r="M192" s="255"/>
      <c r="N192" s="256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155</v>
      </c>
      <c r="AU192" s="17" t="s">
        <v>145</v>
      </c>
    </row>
    <row r="193" s="2" customFormat="1" ht="24.15" customHeight="1">
      <c r="A193" s="38"/>
      <c r="B193" s="39"/>
      <c r="C193" s="218" t="s">
        <v>275</v>
      </c>
      <c r="D193" s="218" t="s">
        <v>139</v>
      </c>
      <c r="E193" s="219" t="s">
        <v>950</v>
      </c>
      <c r="F193" s="220" t="s">
        <v>951</v>
      </c>
      <c r="G193" s="221" t="s">
        <v>225</v>
      </c>
      <c r="H193" s="222">
        <v>1</v>
      </c>
      <c r="I193" s="223"/>
      <c r="J193" s="224">
        <f>ROUND(I193*H193,2)</f>
        <v>0</v>
      </c>
      <c r="K193" s="220" t="s">
        <v>1</v>
      </c>
      <c r="L193" s="44"/>
      <c r="M193" s="225" t="s">
        <v>1</v>
      </c>
      <c r="N193" s="226" t="s">
        <v>41</v>
      </c>
      <c r="O193" s="91"/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226</v>
      </c>
      <c r="AT193" s="229" t="s">
        <v>139</v>
      </c>
      <c r="AU193" s="229" t="s">
        <v>145</v>
      </c>
      <c r="AY193" s="17" t="s">
        <v>136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145</v>
      </c>
      <c r="BK193" s="230">
        <f>ROUND(I193*H193,2)</f>
        <v>0</v>
      </c>
      <c r="BL193" s="17" t="s">
        <v>226</v>
      </c>
      <c r="BM193" s="229" t="s">
        <v>952</v>
      </c>
    </row>
    <row r="194" s="14" customFormat="1">
      <c r="A194" s="14"/>
      <c r="B194" s="242"/>
      <c r="C194" s="243"/>
      <c r="D194" s="233" t="s">
        <v>147</v>
      </c>
      <c r="E194" s="244" t="s">
        <v>1</v>
      </c>
      <c r="F194" s="245" t="s">
        <v>83</v>
      </c>
      <c r="G194" s="243"/>
      <c r="H194" s="246">
        <v>1</v>
      </c>
      <c r="I194" s="247"/>
      <c r="J194" s="243"/>
      <c r="K194" s="243"/>
      <c r="L194" s="248"/>
      <c r="M194" s="249"/>
      <c r="N194" s="250"/>
      <c r="O194" s="250"/>
      <c r="P194" s="250"/>
      <c r="Q194" s="250"/>
      <c r="R194" s="250"/>
      <c r="S194" s="250"/>
      <c r="T194" s="25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2" t="s">
        <v>147</v>
      </c>
      <c r="AU194" s="252" t="s">
        <v>145</v>
      </c>
      <c r="AV194" s="14" t="s">
        <v>145</v>
      </c>
      <c r="AW194" s="14" t="s">
        <v>32</v>
      </c>
      <c r="AX194" s="14" t="s">
        <v>83</v>
      </c>
      <c r="AY194" s="252" t="s">
        <v>136</v>
      </c>
    </row>
    <row r="195" s="2" customFormat="1" ht="24.15" customHeight="1">
      <c r="A195" s="38"/>
      <c r="B195" s="39"/>
      <c r="C195" s="268" t="s">
        <v>279</v>
      </c>
      <c r="D195" s="268" t="s">
        <v>228</v>
      </c>
      <c r="E195" s="269" t="s">
        <v>953</v>
      </c>
      <c r="F195" s="270" t="s">
        <v>954</v>
      </c>
      <c r="G195" s="271" t="s">
        <v>225</v>
      </c>
      <c r="H195" s="272">
        <v>1</v>
      </c>
      <c r="I195" s="273"/>
      <c r="J195" s="274">
        <f>ROUND(I195*H195,2)</f>
        <v>0</v>
      </c>
      <c r="K195" s="270" t="s">
        <v>1</v>
      </c>
      <c r="L195" s="275"/>
      <c r="M195" s="276" t="s">
        <v>1</v>
      </c>
      <c r="N195" s="277" t="s">
        <v>41</v>
      </c>
      <c r="O195" s="91"/>
      <c r="P195" s="227">
        <f>O195*H195</f>
        <v>0</v>
      </c>
      <c r="Q195" s="227">
        <v>0.020500000000000001</v>
      </c>
      <c r="R195" s="227">
        <f>Q195*H195</f>
        <v>0.020500000000000001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231</v>
      </c>
      <c r="AT195" s="229" t="s">
        <v>228</v>
      </c>
      <c r="AU195" s="229" t="s">
        <v>145</v>
      </c>
      <c r="AY195" s="17" t="s">
        <v>136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145</v>
      </c>
      <c r="BK195" s="230">
        <f>ROUND(I195*H195,2)</f>
        <v>0</v>
      </c>
      <c r="BL195" s="17" t="s">
        <v>226</v>
      </c>
      <c r="BM195" s="229" t="s">
        <v>955</v>
      </c>
    </row>
    <row r="196" s="2" customFormat="1">
      <c r="A196" s="38"/>
      <c r="B196" s="39"/>
      <c r="C196" s="40"/>
      <c r="D196" s="233" t="s">
        <v>155</v>
      </c>
      <c r="E196" s="40"/>
      <c r="F196" s="253" t="s">
        <v>956</v>
      </c>
      <c r="G196" s="40"/>
      <c r="H196" s="40"/>
      <c r="I196" s="254"/>
      <c r="J196" s="40"/>
      <c r="K196" s="40"/>
      <c r="L196" s="44"/>
      <c r="M196" s="255"/>
      <c r="N196" s="256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155</v>
      </c>
      <c r="AU196" s="17" t="s">
        <v>145</v>
      </c>
    </row>
    <row r="197" s="2" customFormat="1" ht="24.15" customHeight="1">
      <c r="A197" s="38"/>
      <c r="B197" s="39"/>
      <c r="C197" s="218" t="s">
        <v>284</v>
      </c>
      <c r="D197" s="218" t="s">
        <v>139</v>
      </c>
      <c r="E197" s="219" t="s">
        <v>957</v>
      </c>
      <c r="F197" s="220" t="s">
        <v>958</v>
      </c>
      <c r="G197" s="221" t="s">
        <v>225</v>
      </c>
      <c r="H197" s="222">
        <v>1</v>
      </c>
      <c r="I197" s="223"/>
      <c r="J197" s="224">
        <f>ROUND(I197*H197,2)</f>
        <v>0</v>
      </c>
      <c r="K197" s="220" t="s">
        <v>1</v>
      </c>
      <c r="L197" s="44"/>
      <c r="M197" s="225" t="s">
        <v>1</v>
      </c>
      <c r="N197" s="226" t="s">
        <v>41</v>
      </c>
      <c r="O197" s="91"/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226</v>
      </c>
      <c r="AT197" s="229" t="s">
        <v>139</v>
      </c>
      <c r="AU197" s="229" t="s">
        <v>145</v>
      </c>
      <c r="AY197" s="17" t="s">
        <v>136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145</v>
      </c>
      <c r="BK197" s="230">
        <f>ROUND(I197*H197,2)</f>
        <v>0</v>
      </c>
      <c r="BL197" s="17" t="s">
        <v>226</v>
      </c>
      <c r="BM197" s="229" t="s">
        <v>959</v>
      </c>
    </row>
    <row r="198" s="14" customFormat="1">
      <c r="A198" s="14"/>
      <c r="B198" s="242"/>
      <c r="C198" s="243"/>
      <c r="D198" s="233" t="s">
        <v>147</v>
      </c>
      <c r="E198" s="244" t="s">
        <v>1</v>
      </c>
      <c r="F198" s="245" t="s">
        <v>83</v>
      </c>
      <c r="G198" s="243"/>
      <c r="H198" s="246">
        <v>1</v>
      </c>
      <c r="I198" s="247"/>
      <c r="J198" s="243"/>
      <c r="K198" s="243"/>
      <c r="L198" s="248"/>
      <c r="M198" s="249"/>
      <c r="N198" s="250"/>
      <c r="O198" s="250"/>
      <c r="P198" s="250"/>
      <c r="Q198" s="250"/>
      <c r="R198" s="250"/>
      <c r="S198" s="250"/>
      <c r="T198" s="25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2" t="s">
        <v>147</v>
      </c>
      <c r="AU198" s="252" t="s">
        <v>145</v>
      </c>
      <c r="AV198" s="14" t="s">
        <v>145</v>
      </c>
      <c r="AW198" s="14" t="s">
        <v>32</v>
      </c>
      <c r="AX198" s="14" t="s">
        <v>83</v>
      </c>
      <c r="AY198" s="252" t="s">
        <v>136</v>
      </c>
    </row>
    <row r="199" s="2" customFormat="1" ht="24.15" customHeight="1">
      <c r="A199" s="38"/>
      <c r="B199" s="39"/>
      <c r="C199" s="268" t="s">
        <v>288</v>
      </c>
      <c r="D199" s="268" t="s">
        <v>228</v>
      </c>
      <c r="E199" s="269" t="s">
        <v>960</v>
      </c>
      <c r="F199" s="270" t="s">
        <v>961</v>
      </c>
      <c r="G199" s="271" t="s">
        <v>225</v>
      </c>
      <c r="H199" s="272">
        <v>1</v>
      </c>
      <c r="I199" s="273"/>
      <c r="J199" s="274">
        <f>ROUND(I199*H199,2)</f>
        <v>0</v>
      </c>
      <c r="K199" s="270" t="s">
        <v>1</v>
      </c>
      <c r="L199" s="275"/>
      <c r="M199" s="276" t="s">
        <v>1</v>
      </c>
      <c r="N199" s="277" t="s">
        <v>41</v>
      </c>
      <c r="O199" s="91"/>
      <c r="P199" s="227">
        <f>O199*H199</f>
        <v>0</v>
      </c>
      <c r="Q199" s="227">
        <v>0.020500000000000001</v>
      </c>
      <c r="R199" s="227">
        <f>Q199*H199</f>
        <v>0.020500000000000001</v>
      </c>
      <c r="S199" s="227">
        <v>0</v>
      </c>
      <c r="T199" s="22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231</v>
      </c>
      <c r="AT199" s="229" t="s">
        <v>228</v>
      </c>
      <c r="AU199" s="229" t="s">
        <v>145</v>
      </c>
      <c r="AY199" s="17" t="s">
        <v>136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145</v>
      </c>
      <c r="BK199" s="230">
        <f>ROUND(I199*H199,2)</f>
        <v>0</v>
      </c>
      <c r="BL199" s="17" t="s">
        <v>226</v>
      </c>
      <c r="BM199" s="229" t="s">
        <v>962</v>
      </c>
    </row>
    <row r="200" s="2" customFormat="1">
      <c r="A200" s="38"/>
      <c r="B200" s="39"/>
      <c r="C200" s="40"/>
      <c r="D200" s="233" t="s">
        <v>155</v>
      </c>
      <c r="E200" s="40"/>
      <c r="F200" s="253" t="s">
        <v>963</v>
      </c>
      <c r="G200" s="40"/>
      <c r="H200" s="40"/>
      <c r="I200" s="254"/>
      <c r="J200" s="40"/>
      <c r="K200" s="40"/>
      <c r="L200" s="44"/>
      <c r="M200" s="255"/>
      <c r="N200" s="256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155</v>
      </c>
      <c r="AU200" s="17" t="s">
        <v>145</v>
      </c>
    </row>
    <row r="201" s="2" customFormat="1" ht="24.15" customHeight="1">
      <c r="A201" s="38"/>
      <c r="B201" s="39"/>
      <c r="C201" s="218" t="s">
        <v>293</v>
      </c>
      <c r="D201" s="218" t="s">
        <v>139</v>
      </c>
      <c r="E201" s="219" t="s">
        <v>964</v>
      </c>
      <c r="F201" s="220" t="s">
        <v>965</v>
      </c>
      <c r="G201" s="221" t="s">
        <v>225</v>
      </c>
      <c r="H201" s="222">
        <v>1</v>
      </c>
      <c r="I201" s="223"/>
      <c r="J201" s="224">
        <f>ROUND(I201*H201,2)</f>
        <v>0</v>
      </c>
      <c r="K201" s="220" t="s">
        <v>1</v>
      </c>
      <c r="L201" s="44"/>
      <c r="M201" s="225" t="s">
        <v>1</v>
      </c>
      <c r="N201" s="226" t="s">
        <v>41</v>
      </c>
      <c r="O201" s="91"/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226</v>
      </c>
      <c r="AT201" s="229" t="s">
        <v>139</v>
      </c>
      <c r="AU201" s="229" t="s">
        <v>145</v>
      </c>
      <c r="AY201" s="17" t="s">
        <v>136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145</v>
      </c>
      <c r="BK201" s="230">
        <f>ROUND(I201*H201,2)</f>
        <v>0</v>
      </c>
      <c r="BL201" s="17" t="s">
        <v>226</v>
      </c>
      <c r="BM201" s="229" t="s">
        <v>966</v>
      </c>
    </row>
    <row r="202" s="14" customFormat="1">
      <c r="A202" s="14"/>
      <c r="B202" s="242"/>
      <c r="C202" s="243"/>
      <c r="D202" s="233" t="s">
        <v>147</v>
      </c>
      <c r="E202" s="244" t="s">
        <v>1</v>
      </c>
      <c r="F202" s="245" t="s">
        <v>83</v>
      </c>
      <c r="G202" s="243"/>
      <c r="H202" s="246">
        <v>1</v>
      </c>
      <c r="I202" s="247"/>
      <c r="J202" s="243"/>
      <c r="K202" s="243"/>
      <c r="L202" s="248"/>
      <c r="M202" s="249"/>
      <c r="N202" s="250"/>
      <c r="O202" s="250"/>
      <c r="P202" s="250"/>
      <c r="Q202" s="250"/>
      <c r="R202" s="250"/>
      <c r="S202" s="250"/>
      <c r="T202" s="25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2" t="s">
        <v>147</v>
      </c>
      <c r="AU202" s="252" t="s">
        <v>145</v>
      </c>
      <c r="AV202" s="14" t="s">
        <v>145</v>
      </c>
      <c r="AW202" s="14" t="s">
        <v>32</v>
      </c>
      <c r="AX202" s="14" t="s">
        <v>83</v>
      </c>
      <c r="AY202" s="252" t="s">
        <v>136</v>
      </c>
    </row>
    <row r="203" s="2" customFormat="1" ht="24.15" customHeight="1">
      <c r="A203" s="38"/>
      <c r="B203" s="39"/>
      <c r="C203" s="268" t="s">
        <v>231</v>
      </c>
      <c r="D203" s="268" t="s">
        <v>228</v>
      </c>
      <c r="E203" s="269" t="s">
        <v>967</v>
      </c>
      <c r="F203" s="270" t="s">
        <v>968</v>
      </c>
      <c r="G203" s="271" t="s">
        <v>225</v>
      </c>
      <c r="H203" s="272">
        <v>1</v>
      </c>
      <c r="I203" s="273"/>
      <c r="J203" s="274">
        <f>ROUND(I203*H203,2)</f>
        <v>0</v>
      </c>
      <c r="K203" s="270" t="s">
        <v>1</v>
      </c>
      <c r="L203" s="275"/>
      <c r="M203" s="276" t="s">
        <v>1</v>
      </c>
      <c r="N203" s="277" t="s">
        <v>41</v>
      </c>
      <c r="O203" s="91"/>
      <c r="P203" s="227">
        <f>O203*H203</f>
        <v>0</v>
      </c>
      <c r="Q203" s="227">
        <v>0.020500000000000001</v>
      </c>
      <c r="R203" s="227">
        <f>Q203*H203</f>
        <v>0.020500000000000001</v>
      </c>
      <c r="S203" s="227">
        <v>0</v>
      </c>
      <c r="T203" s="228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9" t="s">
        <v>231</v>
      </c>
      <c r="AT203" s="229" t="s">
        <v>228</v>
      </c>
      <c r="AU203" s="229" t="s">
        <v>145</v>
      </c>
      <c r="AY203" s="17" t="s">
        <v>136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7" t="s">
        <v>145</v>
      </c>
      <c r="BK203" s="230">
        <f>ROUND(I203*H203,2)</f>
        <v>0</v>
      </c>
      <c r="BL203" s="17" t="s">
        <v>226</v>
      </c>
      <c r="BM203" s="229" t="s">
        <v>969</v>
      </c>
    </row>
    <row r="204" s="2" customFormat="1">
      <c r="A204" s="38"/>
      <c r="B204" s="39"/>
      <c r="C204" s="40"/>
      <c r="D204" s="233" t="s">
        <v>155</v>
      </c>
      <c r="E204" s="40"/>
      <c r="F204" s="253" t="s">
        <v>970</v>
      </c>
      <c r="G204" s="40"/>
      <c r="H204" s="40"/>
      <c r="I204" s="254"/>
      <c r="J204" s="40"/>
      <c r="K204" s="40"/>
      <c r="L204" s="44"/>
      <c r="M204" s="255"/>
      <c r="N204" s="256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155</v>
      </c>
      <c r="AU204" s="17" t="s">
        <v>145</v>
      </c>
    </row>
    <row r="205" s="2" customFormat="1" ht="24.15" customHeight="1">
      <c r="A205" s="38"/>
      <c r="B205" s="39"/>
      <c r="C205" s="218" t="s">
        <v>303</v>
      </c>
      <c r="D205" s="218" t="s">
        <v>139</v>
      </c>
      <c r="E205" s="219" t="s">
        <v>844</v>
      </c>
      <c r="F205" s="220" t="s">
        <v>971</v>
      </c>
      <c r="G205" s="221" t="s">
        <v>225</v>
      </c>
      <c r="H205" s="222">
        <v>4</v>
      </c>
      <c r="I205" s="223"/>
      <c r="J205" s="224">
        <f>ROUND(I205*H205,2)</f>
        <v>0</v>
      </c>
      <c r="K205" s="220" t="s">
        <v>1</v>
      </c>
      <c r="L205" s="44"/>
      <c r="M205" s="225" t="s">
        <v>1</v>
      </c>
      <c r="N205" s="226" t="s">
        <v>41</v>
      </c>
      <c r="O205" s="91"/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226</v>
      </c>
      <c r="AT205" s="229" t="s">
        <v>139</v>
      </c>
      <c r="AU205" s="229" t="s">
        <v>145</v>
      </c>
      <c r="AY205" s="17" t="s">
        <v>136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145</v>
      </c>
      <c r="BK205" s="230">
        <f>ROUND(I205*H205,2)</f>
        <v>0</v>
      </c>
      <c r="BL205" s="17" t="s">
        <v>226</v>
      </c>
      <c r="BM205" s="229" t="s">
        <v>972</v>
      </c>
    </row>
    <row r="206" s="14" customFormat="1">
      <c r="A206" s="14"/>
      <c r="B206" s="242"/>
      <c r="C206" s="243"/>
      <c r="D206" s="233" t="s">
        <v>147</v>
      </c>
      <c r="E206" s="244" t="s">
        <v>1</v>
      </c>
      <c r="F206" s="245" t="s">
        <v>144</v>
      </c>
      <c r="G206" s="243"/>
      <c r="H206" s="246">
        <v>4</v>
      </c>
      <c r="I206" s="247"/>
      <c r="J206" s="243"/>
      <c r="K206" s="243"/>
      <c r="L206" s="248"/>
      <c r="M206" s="249"/>
      <c r="N206" s="250"/>
      <c r="O206" s="250"/>
      <c r="P206" s="250"/>
      <c r="Q206" s="250"/>
      <c r="R206" s="250"/>
      <c r="S206" s="250"/>
      <c r="T206" s="251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2" t="s">
        <v>147</v>
      </c>
      <c r="AU206" s="252" t="s">
        <v>145</v>
      </c>
      <c r="AV206" s="14" t="s">
        <v>145</v>
      </c>
      <c r="AW206" s="14" t="s">
        <v>32</v>
      </c>
      <c r="AX206" s="14" t="s">
        <v>83</v>
      </c>
      <c r="AY206" s="252" t="s">
        <v>136</v>
      </c>
    </row>
    <row r="207" s="2" customFormat="1" ht="24.15" customHeight="1">
      <c r="A207" s="38"/>
      <c r="B207" s="39"/>
      <c r="C207" s="268" t="s">
        <v>309</v>
      </c>
      <c r="D207" s="268" t="s">
        <v>228</v>
      </c>
      <c r="E207" s="269" t="s">
        <v>847</v>
      </c>
      <c r="F207" s="270" t="s">
        <v>973</v>
      </c>
      <c r="G207" s="271" t="s">
        <v>225</v>
      </c>
      <c r="H207" s="272">
        <v>4</v>
      </c>
      <c r="I207" s="273"/>
      <c r="J207" s="274">
        <f>ROUND(I207*H207,2)</f>
        <v>0</v>
      </c>
      <c r="K207" s="270" t="s">
        <v>1</v>
      </c>
      <c r="L207" s="275"/>
      <c r="M207" s="276" t="s">
        <v>1</v>
      </c>
      <c r="N207" s="277" t="s">
        <v>41</v>
      </c>
      <c r="O207" s="91"/>
      <c r="P207" s="227">
        <f>O207*H207</f>
        <v>0</v>
      </c>
      <c r="Q207" s="227">
        <v>0.020500000000000001</v>
      </c>
      <c r="R207" s="227">
        <f>Q207*H207</f>
        <v>0.082000000000000003</v>
      </c>
      <c r="S207" s="227">
        <v>0</v>
      </c>
      <c r="T207" s="22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9" t="s">
        <v>231</v>
      </c>
      <c r="AT207" s="229" t="s">
        <v>228</v>
      </c>
      <c r="AU207" s="229" t="s">
        <v>145</v>
      </c>
      <c r="AY207" s="17" t="s">
        <v>136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145</v>
      </c>
      <c r="BK207" s="230">
        <f>ROUND(I207*H207,2)</f>
        <v>0</v>
      </c>
      <c r="BL207" s="17" t="s">
        <v>226</v>
      </c>
      <c r="BM207" s="229" t="s">
        <v>974</v>
      </c>
    </row>
    <row r="208" s="2" customFormat="1">
      <c r="A208" s="38"/>
      <c r="B208" s="39"/>
      <c r="C208" s="40"/>
      <c r="D208" s="233" t="s">
        <v>155</v>
      </c>
      <c r="E208" s="40"/>
      <c r="F208" s="253" t="s">
        <v>975</v>
      </c>
      <c r="G208" s="40"/>
      <c r="H208" s="40"/>
      <c r="I208" s="254"/>
      <c r="J208" s="40"/>
      <c r="K208" s="40"/>
      <c r="L208" s="44"/>
      <c r="M208" s="255"/>
      <c r="N208" s="256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155</v>
      </c>
      <c r="AU208" s="17" t="s">
        <v>145</v>
      </c>
    </row>
    <row r="209" s="2" customFormat="1" ht="24.15" customHeight="1">
      <c r="A209" s="38"/>
      <c r="B209" s="39"/>
      <c r="C209" s="218" t="s">
        <v>313</v>
      </c>
      <c r="D209" s="218" t="s">
        <v>139</v>
      </c>
      <c r="E209" s="219" t="s">
        <v>859</v>
      </c>
      <c r="F209" s="220" t="s">
        <v>976</v>
      </c>
      <c r="G209" s="221" t="s">
        <v>225</v>
      </c>
      <c r="H209" s="222">
        <v>1</v>
      </c>
      <c r="I209" s="223"/>
      <c r="J209" s="224">
        <f>ROUND(I209*H209,2)</f>
        <v>0</v>
      </c>
      <c r="K209" s="220" t="s">
        <v>1</v>
      </c>
      <c r="L209" s="44"/>
      <c r="M209" s="225" t="s">
        <v>1</v>
      </c>
      <c r="N209" s="226" t="s">
        <v>41</v>
      </c>
      <c r="O209" s="91"/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226</v>
      </c>
      <c r="AT209" s="229" t="s">
        <v>139</v>
      </c>
      <c r="AU209" s="229" t="s">
        <v>145</v>
      </c>
      <c r="AY209" s="17" t="s">
        <v>136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145</v>
      </c>
      <c r="BK209" s="230">
        <f>ROUND(I209*H209,2)</f>
        <v>0</v>
      </c>
      <c r="BL209" s="17" t="s">
        <v>226</v>
      </c>
      <c r="BM209" s="229" t="s">
        <v>977</v>
      </c>
    </row>
    <row r="210" s="14" customFormat="1">
      <c r="A210" s="14"/>
      <c r="B210" s="242"/>
      <c r="C210" s="243"/>
      <c r="D210" s="233" t="s">
        <v>147</v>
      </c>
      <c r="E210" s="244" t="s">
        <v>1</v>
      </c>
      <c r="F210" s="245" t="s">
        <v>83</v>
      </c>
      <c r="G210" s="243"/>
      <c r="H210" s="246">
        <v>1</v>
      </c>
      <c r="I210" s="247"/>
      <c r="J210" s="243"/>
      <c r="K210" s="243"/>
      <c r="L210" s="248"/>
      <c r="M210" s="249"/>
      <c r="N210" s="250"/>
      <c r="O210" s="250"/>
      <c r="P210" s="250"/>
      <c r="Q210" s="250"/>
      <c r="R210" s="250"/>
      <c r="S210" s="250"/>
      <c r="T210" s="25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2" t="s">
        <v>147</v>
      </c>
      <c r="AU210" s="252" t="s">
        <v>145</v>
      </c>
      <c r="AV210" s="14" t="s">
        <v>145</v>
      </c>
      <c r="AW210" s="14" t="s">
        <v>32</v>
      </c>
      <c r="AX210" s="14" t="s">
        <v>83</v>
      </c>
      <c r="AY210" s="252" t="s">
        <v>136</v>
      </c>
    </row>
    <row r="211" s="2" customFormat="1" ht="24.15" customHeight="1">
      <c r="A211" s="38"/>
      <c r="B211" s="39"/>
      <c r="C211" s="268" t="s">
        <v>319</v>
      </c>
      <c r="D211" s="268" t="s">
        <v>228</v>
      </c>
      <c r="E211" s="269" t="s">
        <v>862</v>
      </c>
      <c r="F211" s="270" t="s">
        <v>978</v>
      </c>
      <c r="G211" s="271" t="s">
        <v>225</v>
      </c>
      <c r="H211" s="272">
        <v>1</v>
      </c>
      <c r="I211" s="273"/>
      <c r="J211" s="274">
        <f>ROUND(I211*H211,2)</f>
        <v>0</v>
      </c>
      <c r="K211" s="270" t="s">
        <v>1</v>
      </c>
      <c r="L211" s="275"/>
      <c r="M211" s="276" t="s">
        <v>1</v>
      </c>
      <c r="N211" s="277" t="s">
        <v>41</v>
      </c>
      <c r="O211" s="91"/>
      <c r="P211" s="227">
        <f>O211*H211</f>
        <v>0</v>
      </c>
      <c r="Q211" s="227">
        <v>0.020500000000000001</v>
      </c>
      <c r="R211" s="227">
        <f>Q211*H211</f>
        <v>0.020500000000000001</v>
      </c>
      <c r="S211" s="227">
        <v>0</v>
      </c>
      <c r="T211" s="228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9" t="s">
        <v>231</v>
      </c>
      <c r="AT211" s="229" t="s">
        <v>228</v>
      </c>
      <c r="AU211" s="229" t="s">
        <v>145</v>
      </c>
      <c r="AY211" s="17" t="s">
        <v>136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7" t="s">
        <v>145</v>
      </c>
      <c r="BK211" s="230">
        <f>ROUND(I211*H211,2)</f>
        <v>0</v>
      </c>
      <c r="BL211" s="17" t="s">
        <v>226</v>
      </c>
      <c r="BM211" s="229" t="s">
        <v>979</v>
      </c>
    </row>
    <row r="212" s="2" customFormat="1">
      <c r="A212" s="38"/>
      <c r="B212" s="39"/>
      <c r="C212" s="40"/>
      <c r="D212" s="233" t="s">
        <v>155</v>
      </c>
      <c r="E212" s="40"/>
      <c r="F212" s="253" t="s">
        <v>980</v>
      </c>
      <c r="G212" s="40"/>
      <c r="H212" s="40"/>
      <c r="I212" s="254"/>
      <c r="J212" s="40"/>
      <c r="K212" s="40"/>
      <c r="L212" s="44"/>
      <c r="M212" s="255"/>
      <c r="N212" s="256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155</v>
      </c>
      <c r="AU212" s="17" t="s">
        <v>145</v>
      </c>
    </row>
    <row r="213" s="2" customFormat="1" ht="24.15" customHeight="1">
      <c r="A213" s="38"/>
      <c r="B213" s="39"/>
      <c r="C213" s="218" t="s">
        <v>325</v>
      </c>
      <c r="D213" s="218" t="s">
        <v>139</v>
      </c>
      <c r="E213" s="219" t="s">
        <v>981</v>
      </c>
      <c r="F213" s="220" t="s">
        <v>982</v>
      </c>
      <c r="G213" s="221" t="s">
        <v>225</v>
      </c>
      <c r="H213" s="222">
        <v>1</v>
      </c>
      <c r="I213" s="223"/>
      <c r="J213" s="224">
        <f>ROUND(I213*H213,2)</f>
        <v>0</v>
      </c>
      <c r="K213" s="220" t="s">
        <v>1</v>
      </c>
      <c r="L213" s="44"/>
      <c r="M213" s="225" t="s">
        <v>1</v>
      </c>
      <c r="N213" s="226" t="s">
        <v>41</v>
      </c>
      <c r="O213" s="91"/>
      <c r="P213" s="227">
        <f>O213*H213</f>
        <v>0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226</v>
      </c>
      <c r="AT213" s="229" t="s">
        <v>139</v>
      </c>
      <c r="AU213" s="229" t="s">
        <v>145</v>
      </c>
      <c r="AY213" s="17" t="s">
        <v>136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145</v>
      </c>
      <c r="BK213" s="230">
        <f>ROUND(I213*H213,2)</f>
        <v>0</v>
      </c>
      <c r="BL213" s="17" t="s">
        <v>226</v>
      </c>
      <c r="BM213" s="229" t="s">
        <v>983</v>
      </c>
    </row>
    <row r="214" s="14" customFormat="1">
      <c r="A214" s="14"/>
      <c r="B214" s="242"/>
      <c r="C214" s="243"/>
      <c r="D214" s="233" t="s">
        <v>147</v>
      </c>
      <c r="E214" s="244" t="s">
        <v>1</v>
      </c>
      <c r="F214" s="245" t="s">
        <v>83</v>
      </c>
      <c r="G214" s="243"/>
      <c r="H214" s="246">
        <v>1</v>
      </c>
      <c r="I214" s="247"/>
      <c r="J214" s="243"/>
      <c r="K214" s="243"/>
      <c r="L214" s="248"/>
      <c r="M214" s="249"/>
      <c r="N214" s="250"/>
      <c r="O214" s="250"/>
      <c r="P214" s="250"/>
      <c r="Q214" s="250"/>
      <c r="R214" s="250"/>
      <c r="S214" s="250"/>
      <c r="T214" s="25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2" t="s">
        <v>147</v>
      </c>
      <c r="AU214" s="252" t="s">
        <v>145</v>
      </c>
      <c r="AV214" s="14" t="s">
        <v>145</v>
      </c>
      <c r="AW214" s="14" t="s">
        <v>32</v>
      </c>
      <c r="AX214" s="14" t="s">
        <v>83</v>
      </c>
      <c r="AY214" s="252" t="s">
        <v>136</v>
      </c>
    </row>
    <row r="215" s="2" customFormat="1" ht="24.15" customHeight="1">
      <c r="A215" s="38"/>
      <c r="B215" s="39"/>
      <c r="C215" s="268" t="s">
        <v>332</v>
      </c>
      <c r="D215" s="268" t="s">
        <v>228</v>
      </c>
      <c r="E215" s="269" t="s">
        <v>984</v>
      </c>
      <c r="F215" s="270" t="s">
        <v>985</v>
      </c>
      <c r="G215" s="271" t="s">
        <v>225</v>
      </c>
      <c r="H215" s="272">
        <v>1</v>
      </c>
      <c r="I215" s="273"/>
      <c r="J215" s="274">
        <f>ROUND(I215*H215,2)</f>
        <v>0</v>
      </c>
      <c r="K215" s="270" t="s">
        <v>1</v>
      </c>
      <c r="L215" s="275"/>
      <c r="M215" s="276" t="s">
        <v>1</v>
      </c>
      <c r="N215" s="277" t="s">
        <v>41</v>
      </c>
      <c r="O215" s="91"/>
      <c r="P215" s="227">
        <f>O215*H215</f>
        <v>0</v>
      </c>
      <c r="Q215" s="227">
        <v>0.020500000000000001</v>
      </c>
      <c r="R215" s="227">
        <f>Q215*H215</f>
        <v>0.020500000000000001</v>
      </c>
      <c r="S215" s="227">
        <v>0</v>
      </c>
      <c r="T215" s="22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9" t="s">
        <v>231</v>
      </c>
      <c r="AT215" s="229" t="s">
        <v>228</v>
      </c>
      <c r="AU215" s="229" t="s">
        <v>145</v>
      </c>
      <c r="AY215" s="17" t="s">
        <v>136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7" t="s">
        <v>145</v>
      </c>
      <c r="BK215" s="230">
        <f>ROUND(I215*H215,2)</f>
        <v>0</v>
      </c>
      <c r="BL215" s="17" t="s">
        <v>226</v>
      </c>
      <c r="BM215" s="229" t="s">
        <v>986</v>
      </c>
    </row>
    <row r="216" s="2" customFormat="1">
      <c r="A216" s="38"/>
      <c r="B216" s="39"/>
      <c r="C216" s="40"/>
      <c r="D216" s="233" t="s">
        <v>155</v>
      </c>
      <c r="E216" s="40"/>
      <c r="F216" s="253" t="s">
        <v>987</v>
      </c>
      <c r="G216" s="40"/>
      <c r="H216" s="40"/>
      <c r="I216" s="254"/>
      <c r="J216" s="40"/>
      <c r="K216" s="40"/>
      <c r="L216" s="44"/>
      <c r="M216" s="255"/>
      <c r="N216" s="256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155</v>
      </c>
      <c r="AU216" s="17" t="s">
        <v>145</v>
      </c>
    </row>
    <row r="217" s="2" customFormat="1" ht="24.15" customHeight="1">
      <c r="A217" s="38"/>
      <c r="B217" s="39"/>
      <c r="C217" s="218" t="s">
        <v>338</v>
      </c>
      <c r="D217" s="218" t="s">
        <v>139</v>
      </c>
      <c r="E217" s="219" t="s">
        <v>294</v>
      </c>
      <c r="F217" s="220" t="s">
        <v>295</v>
      </c>
      <c r="G217" s="221" t="s">
        <v>225</v>
      </c>
      <c r="H217" s="222">
        <v>13</v>
      </c>
      <c r="I217" s="223"/>
      <c r="J217" s="224">
        <f>ROUND(I217*H217,2)</f>
        <v>0</v>
      </c>
      <c r="K217" s="220" t="s">
        <v>143</v>
      </c>
      <c r="L217" s="44"/>
      <c r="M217" s="225" t="s">
        <v>1</v>
      </c>
      <c r="N217" s="226" t="s">
        <v>41</v>
      </c>
      <c r="O217" s="91"/>
      <c r="P217" s="227">
        <f>O217*H217</f>
        <v>0</v>
      </c>
      <c r="Q217" s="227">
        <v>0</v>
      </c>
      <c r="R217" s="227">
        <f>Q217*H217</f>
        <v>0</v>
      </c>
      <c r="S217" s="227">
        <v>0.024</v>
      </c>
      <c r="T217" s="228">
        <f>S217*H217</f>
        <v>0.312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226</v>
      </c>
      <c r="AT217" s="229" t="s">
        <v>139</v>
      </c>
      <c r="AU217" s="229" t="s">
        <v>145</v>
      </c>
      <c r="AY217" s="17" t="s">
        <v>136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145</v>
      </c>
      <c r="BK217" s="230">
        <f>ROUND(I217*H217,2)</f>
        <v>0</v>
      </c>
      <c r="BL217" s="17" t="s">
        <v>226</v>
      </c>
      <c r="BM217" s="229" t="s">
        <v>988</v>
      </c>
    </row>
    <row r="218" s="13" customFormat="1">
      <c r="A218" s="13"/>
      <c r="B218" s="231"/>
      <c r="C218" s="232"/>
      <c r="D218" s="233" t="s">
        <v>147</v>
      </c>
      <c r="E218" s="234" t="s">
        <v>1</v>
      </c>
      <c r="F218" s="235" t="s">
        <v>989</v>
      </c>
      <c r="G218" s="232"/>
      <c r="H218" s="234" t="s">
        <v>1</v>
      </c>
      <c r="I218" s="236"/>
      <c r="J218" s="232"/>
      <c r="K218" s="232"/>
      <c r="L218" s="237"/>
      <c r="M218" s="238"/>
      <c r="N218" s="239"/>
      <c r="O218" s="239"/>
      <c r="P218" s="239"/>
      <c r="Q218" s="239"/>
      <c r="R218" s="239"/>
      <c r="S218" s="239"/>
      <c r="T218" s="24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1" t="s">
        <v>147</v>
      </c>
      <c r="AU218" s="241" t="s">
        <v>145</v>
      </c>
      <c r="AV218" s="13" t="s">
        <v>83</v>
      </c>
      <c r="AW218" s="13" t="s">
        <v>32</v>
      </c>
      <c r="AX218" s="13" t="s">
        <v>75</v>
      </c>
      <c r="AY218" s="241" t="s">
        <v>136</v>
      </c>
    </row>
    <row r="219" s="14" customFormat="1">
      <c r="A219" s="14"/>
      <c r="B219" s="242"/>
      <c r="C219" s="243"/>
      <c r="D219" s="233" t="s">
        <v>147</v>
      </c>
      <c r="E219" s="244" t="s">
        <v>1</v>
      </c>
      <c r="F219" s="245" t="s">
        <v>150</v>
      </c>
      <c r="G219" s="243"/>
      <c r="H219" s="246">
        <v>6</v>
      </c>
      <c r="I219" s="247"/>
      <c r="J219" s="243"/>
      <c r="K219" s="243"/>
      <c r="L219" s="248"/>
      <c r="M219" s="249"/>
      <c r="N219" s="250"/>
      <c r="O219" s="250"/>
      <c r="P219" s="250"/>
      <c r="Q219" s="250"/>
      <c r="R219" s="250"/>
      <c r="S219" s="250"/>
      <c r="T219" s="25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2" t="s">
        <v>147</v>
      </c>
      <c r="AU219" s="252" t="s">
        <v>145</v>
      </c>
      <c r="AV219" s="14" t="s">
        <v>145</v>
      </c>
      <c r="AW219" s="14" t="s">
        <v>32</v>
      </c>
      <c r="AX219" s="14" t="s">
        <v>75</v>
      </c>
      <c r="AY219" s="252" t="s">
        <v>136</v>
      </c>
    </row>
    <row r="220" s="13" customFormat="1">
      <c r="A220" s="13"/>
      <c r="B220" s="231"/>
      <c r="C220" s="232"/>
      <c r="D220" s="233" t="s">
        <v>147</v>
      </c>
      <c r="E220" s="234" t="s">
        <v>1</v>
      </c>
      <c r="F220" s="235" t="s">
        <v>298</v>
      </c>
      <c r="G220" s="232"/>
      <c r="H220" s="234" t="s">
        <v>1</v>
      </c>
      <c r="I220" s="236"/>
      <c r="J220" s="232"/>
      <c r="K220" s="232"/>
      <c r="L220" s="237"/>
      <c r="M220" s="238"/>
      <c r="N220" s="239"/>
      <c r="O220" s="239"/>
      <c r="P220" s="239"/>
      <c r="Q220" s="239"/>
      <c r="R220" s="239"/>
      <c r="S220" s="239"/>
      <c r="T220" s="24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1" t="s">
        <v>147</v>
      </c>
      <c r="AU220" s="241" t="s">
        <v>145</v>
      </c>
      <c r="AV220" s="13" t="s">
        <v>83</v>
      </c>
      <c r="AW220" s="13" t="s">
        <v>32</v>
      </c>
      <c r="AX220" s="13" t="s">
        <v>75</v>
      </c>
      <c r="AY220" s="241" t="s">
        <v>136</v>
      </c>
    </row>
    <row r="221" s="14" customFormat="1">
      <c r="A221" s="14"/>
      <c r="B221" s="242"/>
      <c r="C221" s="243"/>
      <c r="D221" s="233" t="s">
        <v>147</v>
      </c>
      <c r="E221" s="244" t="s">
        <v>1</v>
      </c>
      <c r="F221" s="245" t="s">
        <v>137</v>
      </c>
      <c r="G221" s="243"/>
      <c r="H221" s="246">
        <v>3</v>
      </c>
      <c r="I221" s="247"/>
      <c r="J221" s="243"/>
      <c r="K221" s="243"/>
      <c r="L221" s="248"/>
      <c r="M221" s="249"/>
      <c r="N221" s="250"/>
      <c r="O221" s="250"/>
      <c r="P221" s="250"/>
      <c r="Q221" s="250"/>
      <c r="R221" s="250"/>
      <c r="S221" s="250"/>
      <c r="T221" s="25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2" t="s">
        <v>147</v>
      </c>
      <c r="AU221" s="252" t="s">
        <v>145</v>
      </c>
      <c r="AV221" s="14" t="s">
        <v>145</v>
      </c>
      <c r="AW221" s="14" t="s">
        <v>32</v>
      </c>
      <c r="AX221" s="14" t="s">
        <v>75</v>
      </c>
      <c r="AY221" s="252" t="s">
        <v>136</v>
      </c>
    </row>
    <row r="222" s="13" customFormat="1">
      <c r="A222" s="13"/>
      <c r="B222" s="231"/>
      <c r="C222" s="232"/>
      <c r="D222" s="233" t="s">
        <v>147</v>
      </c>
      <c r="E222" s="234" t="s">
        <v>1</v>
      </c>
      <c r="F222" s="235" t="s">
        <v>990</v>
      </c>
      <c r="G222" s="232"/>
      <c r="H222" s="234" t="s">
        <v>1</v>
      </c>
      <c r="I222" s="236"/>
      <c r="J222" s="232"/>
      <c r="K222" s="232"/>
      <c r="L222" s="237"/>
      <c r="M222" s="238"/>
      <c r="N222" s="239"/>
      <c r="O222" s="239"/>
      <c r="P222" s="239"/>
      <c r="Q222" s="239"/>
      <c r="R222" s="239"/>
      <c r="S222" s="239"/>
      <c r="T222" s="240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1" t="s">
        <v>147</v>
      </c>
      <c r="AU222" s="241" t="s">
        <v>145</v>
      </c>
      <c r="AV222" s="13" t="s">
        <v>83</v>
      </c>
      <c r="AW222" s="13" t="s">
        <v>32</v>
      </c>
      <c r="AX222" s="13" t="s">
        <v>75</v>
      </c>
      <c r="AY222" s="241" t="s">
        <v>136</v>
      </c>
    </row>
    <row r="223" s="14" customFormat="1">
      <c r="A223" s="14"/>
      <c r="B223" s="242"/>
      <c r="C223" s="243"/>
      <c r="D223" s="233" t="s">
        <v>147</v>
      </c>
      <c r="E223" s="244" t="s">
        <v>1</v>
      </c>
      <c r="F223" s="245" t="s">
        <v>137</v>
      </c>
      <c r="G223" s="243"/>
      <c r="H223" s="246">
        <v>3</v>
      </c>
      <c r="I223" s="247"/>
      <c r="J223" s="243"/>
      <c r="K223" s="243"/>
      <c r="L223" s="248"/>
      <c r="M223" s="249"/>
      <c r="N223" s="250"/>
      <c r="O223" s="250"/>
      <c r="P223" s="250"/>
      <c r="Q223" s="250"/>
      <c r="R223" s="250"/>
      <c r="S223" s="250"/>
      <c r="T223" s="251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2" t="s">
        <v>147</v>
      </c>
      <c r="AU223" s="252" t="s">
        <v>145</v>
      </c>
      <c r="AV223" s="14" t="s">
        <v>145</v>
      </c>
      <c r="AW223" s="14" t="s">
        <v>32</v>
      </c>
      <c r="AX223" s="14" t="s">
        <v>75</v>
      </c>
      <c r="AY223" s="252" t="s">
        <v>136</v>
      </c>
    </row>
    <row r="224" s="13" customFormat="1">
      <c r="A224" s="13"/>
      <c r="B224" s="231"/>
      <c r="C224" s="232"/>
      <c r="D224" s="233" t="s">
        <v>147</v>
      </c>
      <c r="E224" s="234" t="s">
        <v>1</v>
      </c>
      <c r="F224" s="235" t="s">
        <v>297</v>
      </c>
      <c r="G224" s="232"/>
      <c r="H224" s="234" t="s">
        <v>1</v>
      </c>
      <c r="I224" s="236"/>
      <c r="J224" s="232"/>
      <c r="K224" s="232"/>
      <c r="L224" s="237"/>
      <c r="M224" s="238"/>
      <c r="N224" s="239"/>
      <c r="O224" s="239"/>
      <c r="P224" s="239"/>
      <c r="Q224" s="239"/>
      <c r="R224" s="239"/>
      <c r="S224" s="239"/>
      <c r="T224" s="24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1" t="s">
        <v>147</v>
      </c>
      <c r="AU224" s="241" t="s">
        <v>145</v>
      </c>
      <c r="AV224" s="13" t="s">
        <v>83</v>
      </c>
      <c r="AW224" s="13" t="s">
        <v>32</v>
      </c>
      <c r="AX224" s="13" t="s">
        <v>75</v>
      </c>
      <c r="AY224" s="241" t="s">
        <v>136</v>
      </c>
    </row>
    <row r="225" s="14" customFormat="1">
      <c r="A225" s="14"/>
      <c r="B225" s="242"/>
      <c r="C225" s="243"/>
      <c r="D225" s="233" t="s">
        <v>147</v>
      </c>
      <c r="E225" s="244" t="s">
        <v>1</v>
      </c>
      <c r="F225" s="245" t="s">
        <v>83</v>
      </c>
      <c r="G225" s="243"/>
      <c r="H225" s="246">
        <v>1</v>
      </c>
      <c r="I225" s="247"/>
      <c r="J225" s="243"/>
      <c r="K225" s="243"/>
      <c r="L225" s="248"/>
      <c r="M225" s="249"/>
      <c r="N225" s="250"/>
      <c r="O225" s="250"/>
      <c r="P225" s="250"/>
      <c r="Q225" s="250"/>
      <c r="R225" s="250"/>
      <c r="S225" s="250"/>
      <c r="T225" s="251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2" t="s">
        <v>147</v>
      </c>
      <c r="AU225" s="252" t="s">
        <v>145</v>
      </c>
      <c r="AV225" s="14" t="s">
        <v>145</v>
      </c>
      <c r="AW225" s="14" t="s">
        <v>32</v>
      </c>
      <c r="AX225" s="14" t="s">
        <v>75</v>
      </c>
      <c r="AY225" s="252" t="s">
        <v>136</v>
      </c>
    </row>
    <row r="226" s="15" customFormat="1">
      <c r="A226" s="15"/>
      <c r="B226" s="257"/>
      <c r="C226" s="258"/>
      <c r="D226" s="233" t="s">
        <v>147</v>
      </c>
      <c r="E226" s="259" t="s">
        <v>1</v>
      </c>
      <c r="F226" s="260" t="s">
        <v>185</v>
      </c>
      <c r="G226" s="258"/>
      <c r="H226" s="261">
        <v>13</v>
      </c>
      <c r="I226" s="262"/>
      <c r="J226" s="258"/>
      <c r="K226" s="258"/>
      <c r="L226" s="263"/>
      <c r="M226" s="264"/>
      <c r="N226" s="265"/>
      <c r="O226" s="265"/>
      <c r="P226" s="265"/>
      <c r="Q226" s="265"/>
      <c r="R226" s="265"/>
      <c r="S226" s="265"/>
      <c r="T226" s="266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67" t="s">
        <v>147</v>
      </c>
      <c r="AU226" s="267" t="s">
        <v>145</v>
      </c>
      <c r="AV226" s="15" t="s">
        <v>144</v>
      </c>
      <c r="AW226" s="15" t="s">
        <v>32</v>
      </c>
      <c r="AX226" s="15" t="s">
        <v>83</v>
      </c>
      <c r="AY226" s="267" t="s">
        <v>136</v>
      </c>
    </row>
    <row r="227" s="2" customFormat="1" ht="24.15" customHeight="1">
      <c r="A227" s="38"/>
      <c r="B227" s="39"/>
      <c r="C227" s="218" t="s">
        <v>342</v>
      </c>
      <c r="D227" s="218" t="s">
        <v>139</v>
      </c>
      <c r="E227" s="219" t="s">
        <v>299</v>
      </c>
      <c r="F227" s="220" t="s">
        <v>300</v>
      </c>
      <c r="G227" s="221" t="s">
        <v>225</v>
      </c>
      <c r="H227" s="222">
        <v>15</v>
      </c>
      <c r="I227" s="223"/>
      <c r="J227" s="224">
        <f>ROUND(I227*H227,2)</f>
        <v>0</v>
      </c>
      <c r="K227" s="220" t="s">
        <v>1</v>
      </c>
      <c r="L227" s="44"/>
      <c r="M227" s="225" t="s">
        <v>1</v>
      </c>
      <c r="N227" s="226" t="s">
        <v>41</v>
      </c>
      <c r="O227" s="91"/>
      <c r="P227" s="227">
        <f>O227*H227</f>
        <v>0</v>
      </c>
      <c r="Q227" s="227">
        <v>0</v>
      </c>
      <c r="R227" s="227">
        <f>Q227*H227</f>
        <v>0</v>
      </c>
      <c r="S227" s="227">
        <v>0.024</v>
      </c>
      <c r="T227" s="228">
        <f>S227*H227</f>
        <v>0.35999999999999999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9" t="s">
        <v>226</v>
      </c>
      <c r="AT227" s="229" t="s">
        <v>139</v>
      </c>
      <c r="AU227" s="229" t="s">
        <v>145</v>
      </c>
      <c r="AY227" s="17" t="s">
        <v>136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17" t="s">
        <v>145</v>
      </c>
      <c r="BK227" s="230">
        <f>ROUND(I227*H227,2)</f>
        <v>0</v>
      </c>
      <c r="BL227" s="17" t="s">
        <v>226</v>
      </c>
      <c r="BM227" s="229" t="s">
        <v>991</v>
      </c>
    </row>
    <row r="228" s="14" customFormat="1">
      <c r="A228" s="14"/>
      <c r="B228" s="242"/>
      <c r="C228" s="243"/>
      <c r="D228" s="233" t="s">
        <v>147</v>
      </c>
      <c r="E228" s="244" t="s">
        <v>1</v>
      </c>
      <c r="F228" s="245" t="s">
        <v>992</v>
      </c>
      <c r="G228" s="243"/>
      <c r="H228" s="246">
        <v>15</v>
      </c>
      <c r="I228" s="247"/>
      <c r="J228" s="243"/>
      <c r="K228" s="243"/>
      <c r="L228" s="248"/>
      <c r="M228" s="249"/>
      <c r="N228" s="250"/>
      <c r="O228" s="250"/>
      <c r="P228" s="250"/>
      <c r="Q228" s="250"/>
      <c r="R228" s="250"/>
      <c r="S228" s="250"/>
      <c r="T228" s="251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2" t="s">
        <v>147</v>
      </c>
      <c r="AU228" s="252" t="s">
        <v>145</v>
      </c>
      <c r="AV228" s="14" t="s">
        <v>145</v>
      </c>
      <c r="AW228" s="14" t="s">
        <v>32</v>
      </c>
      <c r="AX228" s="14" t="s">
        <v>83</v>
      </c>
      <c r="AY228" s="252" t="s">
        <v>136</v>
      </c>
    </row>
    <row r="229" s="2" customFormat="1" ht="24.15" customHeight="1">
      <c r="A229" s="38"/>
      <c r="B229" s="39"/>
      <c r="C229" s="218" t="s">
        <v>346</v>
      </c>
      <c r="D229" s="218" t="s">
        <v>139</v>
      </c>
      <c r="E229" s="219" t="s">
        <v>304</v>
      </c>
      <c r="F229" s="220" t="s">
        <v>305</v>
      </c>
      <c r="G229" s="221" t="s">
        <v>225</v>
      </c>
      <c r="H229" s="222">
        <v>1</v>
      </c>
      <c r="I229" s="223"/>
      <c r="J229" s="224">
        <f>ROUND(I229*H229,2)</f>
        <v>0</v>
      </c>
      <c r="K229" s="220" t="s">
        <v>143</v>
      </c>
      <c r="L229" s="44"/>
      <c r="M229" s="225" t="s">
        <v>1</v>
      </c>
      <c r="N229" s="226" t="s">
        <v>41</v>
      </c>
      <c r="O229" s="91"/>
      <c r="P229" s="227">
        <f>O229*H229</f>
        <v>0</v>
      </c>
      <c r="Q229" s="227">
        <v>0</v>
      </c>
      <c r="R229" s="227">
        <f>Q229*H229</f>
        <v>0</v>
      </c>
      <c r="S229" s="227">
        <v>0.028000000000000001</v>
      </c>
      <c r="T229" s="228">
        <f>S229*H229</f>
        <v>0.028000000000000001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9" t="s">
        <v>226</v>
      </c>
      <c r="AT229" s="229" t="s">
        <v>139</v>
      </c>
      <c r="AU229" s="229" t="s">
        <v>145</v>
      </c>
      <c r="AY229" s="17" t="s">
        <v>136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7" t="s">
        <v>145</v>
      </c>
      <c r="BK229" s="230">
        <f>ROUND(I229*H229,2)</f>
        <v>0</v>
      </c>
      <c r="BL229" s="17" t="s">
        <v>226</v>
      </c>
      <c r="BM229" s="229" t="s">
        <v>993</v>
      </c>
    </row>
    <row r="230" s="13" customFormat="1">
      <c r="A230" s="13"/>
      <c r="B230" s="231"/>
      <c r="C230" s="232"/>
      <c r="D230" s="233" t="s">
        <v>147</v>
      </c>
      <c r="E230" s="234" t="s">
        <v>1</v>
      </c>
      <c r="F230" s="235" t="s">
        <v>307</v>
      </c>
      <c r="G230" s="232"/>
      <c r="H230" s="234" t="s">
        <v>1</v>
      </c>
      <c r="I230" s="236"/>
      <c r="J230" s="232"/>
      <c r="K230" s="232"/>
      <c r="L230" s="237"/>
      <c r="M230" s="238"/>
      <c r="N230" s="239"/>
      <c r="O230" s="239"/>
      <c r="P230" s="239"/>
      <c r="Q230" s="239"/>
      <c r="R230" s="239"/>
      <c r="S230" s="239"/>
      <c r="T230" s="24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1" t="s">
        <v>147</v>
      </c>
      <c r="AU230" s="241" t="s">
        <v>145</v>
      </c>
      <c r="AV230" s="13" t="s">
        <v>83</v>
      </c>
      <c r="AW230" s="13" t="s">
        <v>32</v>
      </c>
      <c r="AX230" s="13" t="s">
        <v>75</v>
      </c>
      <c r="AY230" s="241" t="s">
        <v>136</v>
      </c>
    </row>
    <row r="231" s="14" customFormat="1">
      <c r="A231" s="14"/>
      <c r="B231" s="242"/>
      <c r="C231" s="243"/>
      <c r="D231" s="233" t="s">
        <v>147</v>
      </c>
      <c r="E231" s="244" t="s">
        <v>1</v>
      </c>
      <c r="F231" s="245" t="s">
        <v>83</v>
      </c>
      <c r="G231" s="243"/>
      <c r="H231" s="246">
        <v>1</v>
      </c>
      <c r="I231" s="247"/>
      <c r="J231" s="243"/>
      <c r="K231" s="243"/>
      <c r="L231" s="248"/>
      <c r="M231" s="249"/>
      <c r="N231" s="250"/>
      <c r="O231" s="250"/>
      <c r="P231" s="250"/>
      <c r="Q231" s="250"/>
      <c r="R231" s="250"/>
      <c r="S231" s="250"/>
      <c r="T231" s="25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2" t="s">
        <v>147</v>
      </c>
      <c r="AU231" s="252" t="s">
        <v>145</v>
      </c>
      <c r="AV231" s="14" t="s">
        <v>145</v>
      </c>
      <c r="AW231" s="14" t="s">
        <v>32</v>
      </c>
      <c r="AX231" s="14" t="s">
        <v>83</v>
      </c>
      <c r="AY231" s="252" t="s">
        <v>136</v>
      </c>
    </row>
    <row r="232" s="2" customFormat="1" ht="33" customHeight="1">
      <c r="A232" s="38"/>
      <c r="B232" s="39"/>
      <c r="C232" s="218" t="s">
        <v>552</v>
      </c>
      <c r="D232" s="218" t="s">
        <v>139</v>
      </c>
      <c r="E232" s="219" t="s">
        <v>310</v>
      </c>
      <c r="F232" s="220" t="s">
        <v>311</v>
      </c>
      <c r="G232" s="221" t="s">
        <v>197</v>
      </c>
      <c r="H232" s="222">
        <v>0.308</v>
      </c>
      <c r="I232" s="223"/>
      <c r="J232" s="224">
        <f>ROUND(I232*H232,2)</f>
        <v>0</v>
      </c>
      <c r="K232" s="220" t="s">
        <v>143</v>
      </c>
      <c r="L232" s="44"/>
      <c r="M232" s="225" t="s">
        <v>1</v>
      </c>
      <c r="N232" s="226" t="s">
        <v>41</v>
      </c>
      <c r="O232" s="91"/>
      <c r="P232" s="227">
        <f>O232*H232</f>
        <v>0</v>
      </c>
      <c r="Q232" s="227">
        <v>0</v>
      </c>
      <c r="R232" s="227">
        <f>Q232*H232</f>
        <v>0</v>
      </c>
      <c r="S232" s="227">
        <v>0</v>
      </c>
      <c r="T232" s="228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9" t="s">
        <v>226</v>
      </c>
      <c r="AT232" s="229" t="s">
        <v>139</v>
      </c>
      <c r="AU232" s="229" t="s">
        <v>145</v>
      </c>
      <c r="AY232" s="17" t="s">
        <v>136</v>
      </c>
      <c r="BE232" s="230">
        <f>IF(N232="základní",J232,0)</f>
        <v>0</v>
      </c>
      <c r="BF232" s="230">
        <f>IF(N232="snížená",J232,0)</f>
        <v>0</v>
      </c>
      <c r="BG232" s="230">
        <f>IF(N232="zákl. přenesená",J232,0)</f>
        <v>0</v>
      </c>
      <c r="BH232" s="230">
        <f>IF(N232="sníž. přenesená",J232,0)</f>
        <v>0</v>
      </c>
      <c r="BI232" s="230">
        <f>IF(N232="nulová",J232,0)</f>
        <v>0</v>
      </c>
      <c r="BJ232" s="17" t="s">
        <v>145</v>
      </c>
      <c r="BK232" s="230">
        <f>ROUND(I232*H232,2)</f>
        <v>0</v>
      </c>
      <c r="BL232" s="17" t="s">
        <v>226</v>
      </c>
      <c r="BM232" s="229" t="s">
        <v>994</v>
      </c>
    </row>
    <row r="233" s="2" customFormat="1" ht="24.15" customHeight="1">
      <c r="A233" s="38"/>
      <c r="B233" s="39"/>
      <c r="C233" s="218" t="s">
        <v>555</v>
      </c>
      <c r="D233" s="218" t="s">
        <v>139</v>
      </c>
      <c r="E233" s="219" t="s">
        <v>314</v>
      </c>
      <c r="F233" s="220" t="s">
        <v>315</v>
      </c>
      <c r="G233" s="221" t="s">
        <v>197</v>
      </c>
      <c r="H233" s="222">
        <v>0.308</v>
      </c>
      <c r="I233" s="223"/>
      <c r="J233" s="224">
        <f>ROUND(I233*H233,2)</f>
        <v>0</v>
      </c>
      <c r="K233" s="220" t="s">
        <v>143</v>
      </c>
      <c r="L233" s="44"/>
      <c r="M233" s="225" t="s">
        <v>1</v>
      </c>
      <c r="N233" s="226" t="s">
        <v>41</v>
      </c>
      <c r="O233" s="91"/>
      <c r="P233" s="227">
        <f>O233*H233</f>
        <v>0</v>
      </c>
      <c r="Q233" s="227">
        <v>0</v>
      </c>
      <c r="R233" s="227">
        <f>Q233*H233</f>
        <v>0</v>
      </c>
      <c r="S233" s="227">
        <v>0</v>
      </c>
      <c r="T233" s="228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9" t="s">
        <v>226</v>
      </c>
      <c r="AT233" s="229" t="s">
        <v>139</v>
      </c>
      <c r="AU233" s="229" t="s">
        <v>145</v>
      </c>
      <c r="AY233" s="17" t="s">
        <v>136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7" t="s">
        <v>145</v>
      </c>
      <c r="BK233" s="230">
        <f>ROUND(I233*H233,2)</f>
        <v>0</v>
      </c>
      <c r="BL233" s="17" t="s">
        <v>226</v>
      </c>
      <c r="BM233" s="229" t="s">
        <v>995</v>
      </c>
    </row>
    <row r="234" s="12" customFormat="1" ht="22.8" customHeight="1">
      <c r="A234" s="12"/>
      <c r="B234" s="202"/>
      <c r="C234" s="203"/>
      <c r="D234" s="204" t="s">
        <v>74</v>
      </c>
      <c r="E234" s="216" t="s">
        <v>317</v>
      </c>
      <c r="F234" s="216" t="s">
        <v>318</v>
      </c>
      <c r="G234" s="203"/>
      <c r="H234" s="203"/>
      <c r="I234" s="206"/>
      <c r="J234" s="217">
        <f>BK234</f>
        <v>0</v>
      </c>
      <c r="K234" s="203"/>
      <c r="L234" s="208"/>
      <c r="M234" s="209"/>
      <c r="N234" s="210"/>
      <c r="O234" s="210"/>
      <c r="P234" s="211">
        <f>SUM(P235:P239)</f>
        <v>0</v>
      </c>
      <c r="Q234" s="210"/>
      <c r="R234" s="211">
        <f>SUM(R235:R239)</f>
        <v>0.0040020000000000003</v>
      </c>
      <c r="S234" s="210"/>
      <c r="T234" s="212">
        <f>SUM(T235:T239)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13" t="s">
        <v>145</v>
      </c>
      <c r="AT234" s="214" t="s">
        <v>74</v>
      </c>
      <c r="AU234" s="214" t="s">
        <v>83</v>
      </c>
      <c r="AY234" s="213" t="s">
        <v>136</v>
      </c>
      <c r="BK234" s="215">
        <f>SUM(BK235:BK239)</f>
        <v>0</v>
      </c>
    </row>
    <row r="235" s="2" customFormat="1" ht="21.75" customHeight="1">
      <c r="A235" s="38"/>
      <c r="B235" s="39"/>
      <c r="C235" s="218" t="s">
        <v>559</v>
      </c>
      <c r="D235" s="218" t="s">
        <v>139</v>
      </c>
      <c r="E235" s="219" t="s">
        <v>320</v>
      </c>
      <c r="F235" s="220" t="s">
        <v>321</v>
      </c>
      <c r="G235" s="221" t="s">
        <v>322</v>
      </c>
      <c r="H235" s="222">
        <v>15</v>
      </c>
      <c r="I235" s="223"/>
      <c r="J235" s="224">
        <f>ROUND(I235*H235,2)</f>
        <v>0</v>
      </c>
      <c r="K235" s="220" t="s">
        <v>143</v>
      </c>
      <c r="L235" s="44"/>
      <c r="M235" s="225" t="s">
        <v>1</v>
      </c>
      <c r="N235" s="226" t="s">
        <v>41</v>
      </c>
      <c r="O235" s="91"/>
      <c r="P235" s="227">
        <f>O235*H235</f>
        <v>0</v>
      </c>
      <c r="Q235" s="227">
        <v>4.0000000000000003E-05</v>
      </c>
      <c r="R235" s="227">
        <f>Q235*H235</f>
        <v>0.00060000000000000006</v>
      </c>
      <c r="S235" s="227">
        <v>0</v>
      </c>
      <c r="T235" s="22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9" t="s">
        <v>226</v>
      </c>
      <c r="AT235" s="229" t="s">
        <v>139</v>
      </c>
      <c r="AU235" s="229" t="s">
        <v>145</v>
      </c>
      <c r="AY235" s="17" t="s">
        <v>136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17" t="s">
        <v>145</v>
      </c>
      <c r="BK235" s="230">
        <f>ROUND(I235*H235,2)</f>
        <v>0</v>
      </c>
      <c r="BL235" s="17" t="s">
        <v>226</v>
      </c>
      <c r="BM235" s="229" t="s">
        <v>996</v>
      </c>
    </row>
    <row r="236" s="13" customFormat="1">
      <c r="A236" s="13"/>
      <c r="B236" s="231"/>
      <c r="C236" s="232"/>
      <c r="D236" s="233" t="s">
        <v>147</v>
      </c>
      <c r="E236" s="234" t="s">
        <v>1</v>
      </c>
      <c r="F236" s="235" t="s">
        <v>324</v>
      </c>
      <c r="G236" s="232"/>
      <c r="H236" s="234" t="s">
        <v>1</v>
      </c>
      <c r="I236" s="236"/>
      <c r="J236" s="232"/>
      <c r="K236" s="232"/>
      <c r="L236" s="237"/>
      <c r="M236" s="238"/>
      <c r="N236" s="239"/>
      <c r="O236" s="239"/>
      <c r="P236" s="239"/>
      <c r="Q236" s="239"/>
      <c r="R236" s="239"/>
      <c r="S236" s="239"/>
      <c r="T236" s="24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1" t="s">
        <v>147</v>
      </c>
      <c r="AU236" s="241" t="s">
        <v>145</v>
      </c>
      <c r="AV236" s="13" t="s">
        <v>83</v>
      </c>
      <c r="AW236" s="13" t="s">
        <v>32</v>
      </c>
      <c r="AX236" s="13" t="s">
        <v>75</v>
      </c>
      <c r="AY236" s="241" t="s">
        <v>136</v>
      </c>
    </row>
    <row r="237" s="14" customFormat="1">
      <c r="A237" s="14"/>
      <c r="B237" s="242"/>
      <c r="C237" s="243"/>
      <c r="D237" s="233" t="s">
        <v>147</v>
      </c>
      <c r="E237" s="244" t="s">
        <v>1</v>
      </c>
      <c r="F237" s="245" t="s">
        <v>222</v>
      </c>
      <c r="G237" s="243"/>
      <c r="H237" s="246">
        <v>15</v>
      </c>
      <c r="I237" s="247"/>
      <c r="J237" s="243"/>
      <c r="K237" s="243"/>
      <c r="L237" s="248"/>
      <c r="M237" s="249"/>
      <c r="N237" s="250"/>
      <c r="O237" s="250"/>
      <c r="P237" s="250"/>
      <c r="Q237" s="250"/>
      <c r="R237" s="250"/>
      <c r="S237" s="250"/>
      <c r="T237" s="251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2" t="s">
        <v>147</v>
      </c>
      <c r="AU237" s="252" t="s">
        <v>145</v>
      </c>
      <c r="AV237" s="14" t="s">
        <v>145</v>
      </c>
      <c r="AW237" s="14" t="s">
        <v>32</v>
      </c>
      <c r="AX237" s="14" t="s">
        <v>83</v>
      </c>
      <c r="AY237" s="252" t="s">
        <v>136</v>
      </c>
    </row>
    <row r="238" s="2" customFormat="1" ht="24.15" customHeight="1">
      <c r="A238" s="38"/>
      <c r="B238" s="39"/>
      <c r="C238" s="268" t="s">
        <v>452</v>
      </c>
      <c r="D238" s="268" t="s">
        <v>228</v>
      </c>
      <c r="E238" s="269" t="s">
        <v>326</v>
      </c>
      <c r="F238" s="270" t="s">
        <v>327</v>
      </c>
      <c r="G238" s="271" t="s">
        <v>322</v>
      </c>
      <c r="H238" s="272">
        <v>16.199999999999999</v>
      </c>
      <c r="I238" s="273"/>
      <c r="J238" s="274">
        <f>ROUND(I238*H238,2)</f>
        <v>0</v>
      </c>
      <c r="K238" s="270" t="s">
        <v>143</v>
      </c>
      <c r="L238" s="275"/>
      <c r="M238" s="276" t="s">
        <v>1</v>
      </c>
      <c r="N238" s="277" t="s">
        <v>41</v>
      </c>
      <c r="O238" s="91"/>
      <c r="P238" s="227">
        <f>O238*H238</f>
        <v>0</v>
      </c>
      <c r="Q238" s="227">
        <v>0.00021000000000000001</v>
      </c>
      <c r="R238" s="227">
        <f>Q238*H238</f>
        <v>0.0034020000000000001</v>
      </c>
      <c r="S238" s="227">
        <v>0</v>
      </c>
      <c r="T238" s="22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9" t="s">
        <v>231</v>
      </c>
      <c r="AT238" s="229" t="s">
        <v>228</v>
      </c>
      <c r="AU238" s="229" t="s">
        <v>145</v>
      </c>
      <c r="AY238" s="17" t="s">
        <v>136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7" t="s">
        <v>145</v>
      </c>
      <c r="BK238" s="230">
        <f>ROUND(I238*H238,2)</f>
        <v>0</v>
      </c>
      <c r="BL238" s="17" t="s">
        <v>226</v>
      </c>
      <c r="BM238" s="229" t="s">
        <v>997</v>
      </c>
    </row>
    <row r="239" s="14" customFormat="1">
      <c r="A239" s="14"/>
      <c r="B239" s="242"/>
      <c r="C239" s="243"/>
      <c r="D239" s="233" t="s">
        <v>147</v>
      </c>
      <c r="E239" s="243"/>
      <c r="F239" s="245" t="s">
        <v>998</v>
      </c>
      <c r="G239" s="243"/>
      <c r="H239" s="246">
        <v>16.199999999999999</v>
      </c>
      <c r="I239" s="247"/>
      <c r="J239" s="243"/>
      <c r="K239" s="243"/>
      <c r="L239" s="248"/>
      <c r="M239" s="249"/>
      <c r="N239" s="250"/>
      <c r="O239" s="250"/>
      <c r="P239" s="250"/>
      <c r="Q239" s="250"/>
      <c r="R239" s="250"/>
      <c r="S239" s="250"/>
      <c r="T239" s="25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2" t="s">
        <v>147</v>
      </c>
      <c r="AU239" s="252" t="s">
        <v>145</v>
      </c>
      <c r="AV239" s="14" t="s">
        <v>145</v>
      </c>
      <c r="AW239" s="14" t="s">
        <v>4</v>
      </c>
      <c r="AX239" s="14" t="s">
        <v>83</v>
      </c>
      <c r="AY239" s="252" t="s">
        <v>136</v>
      </c>
    </row>
    <row r="240" s="12" customFormat="1" ht="22.8" customHeight="1">
      <c r="A240" s="12"/>
      <c r="B240" s="202"/>
      <c r="C240" s="203"/>
      <c r="D240" s="204" t="s">
        <v>74</v>
      </c>
      <c r="E240" s="216" t="s">
        <v>330</v>
      </c>
      <c r="F240" s="216" t="s">
        <v>331</v>
      </c>
      <c r="G240" s="203"/>
      <c r="H240" s="203"/>
      <c r="I240" s="206"/>
      <c r="J240" s="217">
        <f>BK240</f>
        <v>0</v>
      </c>
      <c r="K240" s="203"/>
      <c r="L240" s="208"/>
      <c r="M240" s="209"/>
      <c r="N240" s="210"/>
      <c r="O240" s="210"/>
      <c r="P240" s="211">
        <f>SUM(P241:P252)</f>
        <v>0</v>
      </c>
      <c r="Q240" s="210"/>
      <c r="R240" s="211">
        <f>SUM(R241:R252)</f>
        <v>0.069000000000000006</v>
      </c>
      <c r="S240" s="210"/>
      <c r="T240" s="212">
        <f>SUM(T241:T252)</f>
        <v>0.022499999999999999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13" t="s">
        <v>145</v>
      </c>
      <c r="AT240" s="214" t="s">
        <v>74</v>
      </c>
      <c r="AU240" s="214" t="s">
        <v>83</v>
      </c>
      <c r="AY240" s="213" t="s">
        <v>136</v>
      </c>
      <c r="BK240" s="215">
        <f>SUM(BK241:BK252)</f>
        <v>0</v>
      </c>
    </row>
    <row r="241" s="2" customFormat="1" ht="24.15" customHeight="1">
      <c r="A241" s="38"/>
      <c r="B241" s="39"/>
      <c r="C241" s="218" t="s">
        <v>566</v>
      </c>
      <c r="D241" s="218" t="s">
        <v>139</v>
      </c>
      <c r="E241" s="219" t="s">
        <v>333</v>
      </c>
      <c r="F241" s="220" t="s">
        <v>334</v>
      </c>
      <c r="G241" s="221" t="s">
        <v>142</v>
      </c>
      <c r="H241" s="222">
        <v>150</v>
      </c>
      <c r="I241" s="223"/>
      <c r="J241" s="224">
        <f>ROUND(I241*H241,2)</f>
        <v>0</v>
      </c>
      <c r="K241" s="220" t="s">
        <v>143</v>
      </c>
      <c r="L241" s="44"/>
      <c r="M241" s="225" t="s">
        <v>1</v>
      </c>
      <c r="N241" s="226" t="s">
        <v>41</v>
      </c>
      <c r="O241" s="91"/>
      <c r="P241" s="227">
        <f>O241*H241</f>
        <v>0</v>
      </c>
      <c r="Q241" s="227">
        <v>0</v>
      </c>
      <c r="R241" s="227">
        <f>Q241*H241</f>
        <v>0</v>
      </c>
      <c r="S241" s="227">
        <v>0</v>
      </c>
      <c r="T241" s="22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9" t="s">
        <v>226</v>
      </c>
      <c r="AT241" s="229" t="s">
        <v>139</v>
      </c>
      <c r="AU241" s="229" t="s">
        <v>145</v>
      </c>
      <c r="AY241" s="17" t="s">
        <v>136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17" t="s">
        <v>145</v>
      </c>
      <c r="BK241" s="230">
        <f>ROUND(I241*H241,2)</f>
        <v>0</v>
      </c>
      <c r="BL241" s="17" t="s">
        <v>226</v>
      </c>
      <c r="BM241" s="229" t="s">
        <v>999</v>
      </c>
    </row>
    <row r="242" s="2" customFormat="1">
      <c r="A242" s="38"/>
      <c r="B242" s="39"/>
      <c r="C242" s="40"/>
      <c r="D242" s="233" t="s">
        <v>155</v>
      </c>
      <c r="E242" s="40"/>
      <c r="F242" s="253" t="s">
        <v>336</v>
      </c>
      <c r="G242" s="40"/>
      <c r="H242" s="40"/>
      <c r="I242" s="254"/>
      <c r="J242" s="40"/>
      <c r="K242" s="40"/>
      <c r="L242" s="44"/>
      <c r="M242" s="255"/>
      <c r="N242" s="256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155</v>
      </c>
      <c r="AU242" s="17" t="s">
        <v>145</v>
      </c>
    </row>
    <row r="243" s="14" customFormat="1">
      <c r="A243" s="14"/>
      <c r="B243" s="242"/>
      <c r="C243" s="243"/>
      <c r="D243" s="233" t="s">
        <v>147</v>
      </c>
      <c r="E243" s="244" t="s">
        <v>1</v>
      </c>
      <c r="F243" s="245" t="s">
        <v>449</v>
      </c>
      <c r="G243" s="243"/>
      <c r="H243" s="246">
        <v>150</v>
      </c>
      <c r="I243" s="247"/>
      <c r="J243" s="243"/>
      <c r="K243" s="243"/>
      <c r="L243" s="248"/>
      <c r="M243" s="249"/>
      <c r="N243" s="250"/>
      <c r="O243" s="250"/>
      <c r="P243" s="250"/>
      <c r="Q243" s="250"/>
      <c r="R243" s="250"/>
      <c r="S243" s="250"/>
      <c r="T243" s="251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2" t="s">
        <v>147</v>
      </c>
      <c r="AU243" s="252" t="s">
        <v>145</v>
      </c>
      <c r="AV243" s="14" t="s">
        <v>145</v>
      </c>
      <c r="AW243" s="14" t="s">
        <v>32</v>
      </c>
      <c r="AX243" s="14" t="s">
        <v>83</v>
      </c>
      <c r="AY243" s="252" t="s">
        <v>136</v>
      </c>
    </row>
    <row r="244" s="2" customFormat="1" ht="24.15" customHeight="1">
      <c r="A244" s="38"/>
      <c r="B244" s="39"/>
      <c r="C244" s="218" t="s">
        <v>570</v>
      </c>
      <c r="D244" s="218" t="s">
        <v>139</v>
      </c>
      <c r="E244" s="219" t="s">
        <v>339</v>
      </c>
      <c r="F244" s="220" t="s">
        <v>340</v>
      </c>
      <c r="G244" s="221" t="s">
        <v>142</v>
      </c>
      <c r="H244" s="222">
        <v>150</v>
      </c>
      <c r="I244" s="223"/>
      <c r="J244" s="224">
        <f>ROUND(I244*H244,2)</f>
        <v>0</v>
      </c>
      <c r="K244" s="220" t="s">
        <v>143</v>
      </c>
      <c r="L244" s="44"/>
      <c r="M244" s="225" t="s">
        <v>1</v>
      </c>
      <c r="N244" s="226" t="s">
        <v>41</v>
      </c>
      <c r="O244" s="91"/>
      <c r="P244" s="227">
        <f>O244*H244</f>
        <v>0</v>
      </c>
      <c r="Q244" s="227">
        <v>0</v>
      </c>
      <c r="R244" s="227">
        <f>Q244*H244</f>
        <v>0</v>
      </c>
      <c r="S244" s="227">
        <v>0.00014999999999999999</v>
      </c>
      <c r="T244" s="228">
        <f>S244*H244</f>
        <v>0.022499999999999999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9" t="s">
        <v>226</v>
      </c>
      <c r="AT244" s="229" t="s">
        <v>139</v>
      </c>
      <c r="AU244" s="229" t="s">
        <v>145</v>
      </c>
      <c r="AY244" s="17" t="s">
        <v>136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17" t="s">
        <v>145</v>
      </c>
      <c r="BK244" s="230">
        <f>ROUND(I244*H244,2)</f>
        <v>0</v>
      </c>
      <c r="BL244" s="17" t="s">
        <v>226</v>
      </c>
      <c r="BM244" s="229" t="s">
        <v>1000</v>
      </c>
    </row>
    <row r="245" s="2" customFormat="1">
      <c r="A245" s="38"/>
      <c r="B245" s="39"/>
      <c r="C245" s="40"/>
      <c r="D245" s="233" t="s">
        <v>155</v>
      </c>
      <c r="E245" s="40"/>
      <c r="F245" s="253" t="s">
        <v>336</v>
      </c>
      <c r="G245" s="40"/>
      <c r="H245" s="40"/>
      <c r="I245" s="254"/>
      <c r="J245" s="40"/>
      <c r="K245" s="40"/>
      <c r="L245" s="44"/>
      <c r="M245" s="255"/>
      <c r="N245" s="256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155</v>
      </c>
      <c r="AU245" s="17" t="s">
        <v>145</v>
      </c>
    </row>
    <row r="246" s="14" customFormat="1">
      <c r="A246" s="14"/>
      <c r="B246" s="242"/>
      <c r="C246" s="243"/>
      <c r="D246" s="233" t="s">
        <v>147</v>
      </c>
      <c r="E246" s="244" t="s">
        <v>1</v>
      </c>
      <c r="F246" s="245" t="s">
        <v>449</v>
      </c>
      <c r="G246" s="243"/>
      <c r="H246" s="246">
        <v>150</v>
      </c>
      <c r="I246" s="247"/>
      <c r="J246" s="243"/>
      <c r="K246" s="243"/>
      <c r="L246" s="248"/>
      <c r="M246" s="249"/>
      <c r="N246" s="250"/>
      <c r="O246" s="250"/>
      <c r="P246" s="250"/>
      <c r="Q246" s="250"/>
      <c r="R246" s="250"/>
      <c r="S246" s="250"/>
      <c r="T246" s="251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2" t="s">
        <v>147</v>
      </c>
      <c r="AU246" s="252" t="s">
        <v>145</v>
      </c>
      <c r="AV246" s="14" t="s">
        <v>145</v>
      </c>
      <c r="AW246" s="14" t="s">
        <v>32</v>
      </c>
      <c r="AX246" s="14" t="s">
        <v>83</v>
      </c>
      <c r="AY246" s="252" t="s">
        <v>136</v>
      </c>
    </row>
    <row r="247" s="2" customFormat="1" ht="24.15" customHeight="1">
      <c r="A247" s="38"/>
      <c r="B247" s="39"/>
      <c r="C247" s="218" t="s">
        <v>575</v>
      </c>
      <c r="D247" s="218" t="s">
        <v>139</v>
      </c>
      <c r="E247" s="219" t="s">
        <v>343</v>
      </c>
      <c r="F247" s="220" t="s">
        <v>344</v>
      </c>
      <c r="G247" s="221" t="s">
        <v>142</v>
      </c>
      <c r="H247" s="222">
        <v>150</v>
      </c>
      <c r="I247" s="223"/>
      <c r="J247" s="224">
        <f>ROUND(I247*H247,2)</f>
        <v>0</v>
      </c>
      <c r="K247" s="220" t="s">
        <v>143</v>
      </c>
      <c r="L247" s="44"/>
      <c r="M247" s="225" t="s">
        <v>1</v>
      </c>
      <c r="N247" s="226" t="s">
        <v>41</v>
      </c>
      <c r="O247" s="91"/>
      <c r="P247" s="227">
        <f>O247*H247</f>
        <v>0</v>
      </c>
      <c r="Q247" s="227">
        <v>0.00020000000000000001</v>
      </c>
      <c r="R247" s="227">
        <f>Q247*H247</f>
        <v>0.030000000000000002</v>
      </c>
      <c r="S247" s="227">
        <v>0</v>
      </c>
      <c r="T247" s="228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9" t="s">
        <v>226</v>
      </c>
      <c r="AT247" s="229" t="s">
        <v>139</v>
      </c>
      <c r="AU247" s="229" t="s">
        <v>145</v>
      </c>
      <c r="AY247" s="17" t="s">
        <v>136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17" t="s">
        <v>145</v>
      </c>
      <c r="BK247" s="230">
        <f>ROUND(I247*H247,2)</f>
        <v>0</v>
      </c>
      <c r="BL247" s="17" t="s">
        <v>226</v>
      </c>
      <c r="BM247" s="229" t="s">
        <v>1001</v>
      </c>
    </row>
    <row r="248" s="2" customFormat="1">
      <c r="A248" s="38"/>
      <c r="B248" s="39"/>
      <c r="C248" s="40"/>
      <c r="D248" s="233" t="s">
        <v>155</v>
      </c>
      <c r="E248" s="40"/>
      <c r="F248" s="253" t="s">
        <v>336</v>
      </c>
      <c r="G248" s="40"/>
      <c r="H248" s="40"/>
      <c r="I248" s="254"/>
      <c r="J248" s="40"/>
      <c r="K248" s="40"/>
      <c r="L248" s="44"/>
      <c r="M248" s="255"/>
      <c r="N248" s="256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155</v>
      </c>
      <c r="AU248" s="17" t="s">
        <v>145</v>
      </c>
    </row>
    <row r="249" s="14" customFormat="1">
      <c r="A249" s="14"/>
      <c r="B249" s="242"/>
      <c r="C249" s="243"/>
      <c r="D249" s="233" t="s">
        <v>147</v>
      </c>
      <c r="E249" s="244" t="s">
        <v>1</v>
      </c>
      <c r="F249" s="245" t="s">
        <v>449</v>
      </c>
      <c r="G249" s="243"/>
      <c r="H249" s="246">
        <v>150</v>
      </c>
      <c r="I249" s="247"/>
      <c r="J249" s="243"/>
      <c r="K249" s="243"/>
      <c r="L249" s="248"/>
      <c r="M249" s="249"/>
      <c r="N249" s="250"/>
      <c r="O249" s="250"/>
      <c r="P249" s="250"/>
      <c r="Q249" s="250"/>
      <c r="R249" s="250"/>
      <c r="S249" s="250"/>
      <c r="T249" s="251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2" t="s">
        <v>147</v>
      </c>
      <c r="AU249" s="252" t="s">
        <v>145</v>
      </c>
      <c r="AV249" s="14" t="s">
        <v>145</v>
      </c>
      <c r="AW249" s="14" t="s">
        <v>32</v>
      </c>
      <c r="AX249" s="14" t="s">
        <v>83</v>
      </c>
      <c r="AY249" s="252" t="s">
        <v>136</v>
      </c>
    </row>
    <row r="250" s="2" customFormat="1" ht="33" customHeight="1">
      <c r="A250" s="38"/>
      <c r="B250" s="39"/>
      <c r="C250" s="218" t="s">
        <v>579</v>
      </c>
      <c r="D250" s="218" t="s">
        <v>139</v>
      </c>
      <c r="E250" s="219" t="s">
        <v>347</v>
      </c>
      <c r="F250" s="220" t="s">
        <v>348</v>
      </c>
      <c r="G250" s="221" t="s">
        <v>142</v>
      </c>
      <c r="H250" s="222">
        <v>150</v>
      </c>
      <c r="I250" s="223"/>
      <c r="J250" s="224">
        <f>ROUND(I250*H250,2)</f>
        <v>0</v>
      </c>
      <c r="K250" s="220" t="s">
        <v>143</v>
      </c>
      <c r="L250" s="44"/>
      <c r="M250" s="225" t="s">
        <v>1</v>
      </c>
      <c r="N250" s="226" t="s">
        <v>41</v>
      </c>
      <c r="O250" s="91"/>
      <c r="P250" s="227">
        <f>O250*H250</f>
        <v>0</v>
      </c>
      <c r="Q250" s="227">
        <v>0.00025999999999999998</v>
      </c>
      <c r="R250" s="227">
        <f>Q250*H250</f>
        <v>0.039</v>
      </c>
      <c r="S250" s="227">
        <v>0</v>
      </c>
      <c r="T250" s="228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9" t="s">
        <v>226</v>
      </c>
      <c r="AT250" s="229" t="s">
        <v>139</v>
      </c>
      <c r="AU250" s="229" t="s">
        <v>145</v>
      </c>
      <c r="AY250" s="17" t="s">
        <v>136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17" t="s">
        <v>145</v>
      </c>
      <c r="BK250" s="230">
        <f>ROUND(I250*H250,2)</f>
        <v>0</v>
      </c>
      <c r="BL250" s="17" t="s">
        <v>226</v>
      </c>
      <c r="BM250" s="229" t="s">
        <v>1002</v>
      </c>
    </row>
    <row r="251" s="2" customFormat="1">
      <c r="A251" s="38"/>
      <c r="B251" s="39"/>
      <c r="C251" s="40"/>
      <c r="D251" s="233" t="s">
        <v>155</v>
      </c>
      <c r="E251" s="40"/>
      <c r="F251" s="253" t="s">
        <v>336</v>
      </c>
      <c r="G251" s="40"/>
      <c r="H251" s="40"/>
      <c r="I251" s="254"/>
      <c r="J251" s="40"/>
      <c r="K251" s="40"/>
      <c r="L251" s="44"/>
      <c r="M251" s="255"/>
      <c r="N251" s="256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155</v>
      </c>
      <c r="AU251" s="17" t="s">
        <v>145</v>
      </c>
    </row>
    <row r="252" s="14" customFormat="1">
      <c r="A252" s="14"/>
      <c r="B252" s="242"/>
      <c r="C252" s="243"/>
      <c r="D252" s="233" t="s">
        <v>147</v>
      </c>
      <c r="E252" s="244" t="s">
        <v>1</v>
      </c>
      <c r="F252" s="245" t="s">
        <v>449</v>
      </c>
      <c r="G252" s="243"/>
      <c r="H252" s="246">
        <v>150</v>
      </c>
      <c r="I252" s="247"/>
      <c r="J252" s="243"/>
      <c r="K252" s="243"/>
      <c r="L252" s="248"/>
      <c r="M252" s="278"/>
      <c r="N252" s="279"/>
      <c r="O252" s="279"/>
      <c r="P252" s="279"/>
      <c r="Q252" s="279"/>
      <c r="R252" s="279"/>
      <c r="S252" s="279"/>
      <c r="T252" s="280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2" t="s">
        <v>147</v>
      </c>
      <c r="AU252" s="252" t="s">
        <v>145</v>
      </c>
      <c r="AV252" s="14" t="s">
        <v>145</v>
      </c>
      <c r="AW252" s="14" t="s">
        <v>32</v>
      </c>
      <c r="AX252" s="14" t="s">
        <v>83</v>
      </c>
      <c r="AY252" s="252" t="s">
        <v>136</v>
      </c>
    </row>
    <row r="253" s="2" customFormat="1" ht="6.96" customHeight="1">
      <c r="A253" s="38"/>
      <c r="B253" s="66"/>
      <c r="C253" s="67"/>
      <c r="D253" s="67"/>
      <c r="E253" s="67"/>
      <c r="F253" s="67"/>
      <c r="G253" s="67"/>
      <c r="H253" s="67"/>
      <c r="I253" s="67"/>
      <c r="J253" s="67"/>
      <c r="K253" s="67"/>
      <c r="L253" s="44"/>
      <c r="M253" s="38"/>
      <c r="O253" s="38"/>
      <c r="P253" s="38"/>
      <c r="Q253" s="38"/>
      <c r="R253" s="38"/>
      <c r="S253" s="38"/>
      <c r="T253" s="38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</row>
  </sheetData>
  <sheetProtection sheet="1" autoFilter="0" formatColumns="0" formatRows="0" objects="1" scenarios="1" spinCount="100000" saltValue="0D+EGijHYEkRD5/6vQpBibZrTlnrJzF+YSw1qkgjkIa/os6OXWnY2/HR/Xh0uUP0kW5uK1Kcxb/pD+o81tH+Jg==" hashValue="7FQtM+DEBO06sEnp6HXkYOISi4Vm/8IAdbOIokOhoUSM33gD5JV50UTxfz6qOoVO6HtSej1ueeyKg1MCtSxZkQ==" algorithmName="SHA-512" password="CC35"/>
  <autoFilter ref="C125:K252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103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DS Benešov - Stavební úpravy dle aktualizace PBŘ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1003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23. 7. 2024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31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ROUND((SUM(BE120:BE128)),  2)</f>
        <v>0</v>
      </c>
      <c r="G33" s="38"/>
      <c r="H33" s="38"/>
      <c r="I33" s="155">
        <v>0.20999999999999999</v>
      </c>
      <c r="J33" s="154">
        <f>ROUND(((SUM(BE120:BE128))*I33),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ROUND((SUM(BF120:BF128)),  2)</f>
        <v>0</v>
      </c>
      <c r="G34" s="38"/>
      <c r="H34" s="38"/>
      <c r="I34" s="155">
        <v>0.12</v>
      </c>
      <c r="J34" s="154">
        <f>ROUND(((SUM(BF120:BF128))*I34),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ROUND((SUM(BG120:BG128)),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ROUND((SUM(BH120:BH128)),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ROUND((SUM(BI120:BI128)),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DS Benešov - Stavební úpravy dle aktualizace PBŘ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07 - VRN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Villaniho 2130</v>
      </c>
      <c r="G89" s="40"/>
      <c r="H89" s="40"/>
      <c r="I89" s="32" t="s">
        <v>22</v>
      </c>
      <c r="J89" s="79" t="str">
        <f>IF(J12="","",J12)</f>
        <v>23. 7. 2024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DS Benešov, příspěvková organizace</v>
      </c>
      <c r="G91" s="40"/>
      <c r="H91" s="40"/>
      <c r="I91" s="32" t="s">
        <v>30</v>
      </c>
      <c r="J91" s="36" t="str">
        <f>E21</f>
        <v>ING. LUBOŠ BRANDEIS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 LUBOŠ BRANDEIS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107</v>
      </c>
      <c r="D94" s="176"/>
      <c r="E94" s="176"/>
      <c r="F94" s="176"/>
      <c r="G94" s="176"/>
      <c r="H94" s="176"/>
      <c r="I94" s="176"/>
      <c r="J94" s="177" t="s">
        <v>108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109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110</v>
      </c>
    </row>
    <row r="97" s="9" customFormat="1" ht="24.96" customHeight="1">
      <c r="A97" s="9"/>
      <c r="B97" s="179"/>
      <c r="C97" s="180"/>
      <c r="D97" s="181" t="s">
        <v>1004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1005</v>
      </c>
      <c r="E98" s="188"/>
      <c r="F98" s="188"/>
      <c r="G98" s="188"/>
      <c r="H98" s="188"/>
      <c r="I98" s="188"/>
      <c r="J98" s="189">
        <f>J122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1006</v>
      </c>
      <c r="E99" s="188"/>
      <c r="F99" s="188"/>
      <c r="G99" s="188"/>
      <c r="H99" s="188"/>
      <c r="I99" s="188"/>
      <c r="J99" s="189">
        <f>J124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1007</v>
      </c>
      <c r="E100" s="188"/>
      <c r="F100" s="188"/>
      <c r="G100" s="188"/>
      <c r="H100" s="188"/>
      <c r="I100" s="188"/>
      <c r="J100" s="189">
        <f>J126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121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74" t="str">
        <f>E7</f>
        <v>DS Benešov - Stavební úpravy dle aktualizace PBŘ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104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07 - VRN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>Villaniho 2130</v>
      </c>
      <c r="G114" s="40"/>
      <c r="H114" s="40"/>
      <c r="I114" s="32" t="s">
        <v>22</v>
      </c>
      <c r="J114" s="79" t="str">
        <f>IF(J12="","",J12)</f>
        <v>23. 7. 2024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5.65" customHeight="1">
      <c r="A116" s="38"/>
      <c r="B116" s="39"/>
      <c r="C116" s="32" t="s">
        <v>24</v>
      </c>
      <c r="D116" s="40"/>
      <c r="E116" s="40"/>
      <c r="F116" s="27" t="str">
        <f>E15</f>
        <v>DS Benešov, příspěvková organizace</v>
      </c>
      <c r="G116" s="40"/>
      <c r="H116" s="40"/>
      <c r="I116" s="32" t="s">
        <v>30</v>
      </c>
      <c r="J116" s="36" t="str">
        <f>E21</f>
        <v>ING. LUBOŠ BRANDEIS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5.65" customHeight="1">
      <c r="A117" s="38"/>
      <c r="B117" s="39"/>
      <c r="C117" s="32" t="s">
        <v>28</v>
      </c>
      <c r="D117" s="40"/>
      <c r="E117" s="40"/>
      <c r="F117" s="27" t="str">
        <f>IF(E18="","",E18)</f>
        <v>Vyplň údaj</v>
      </c>
      <c r="G117" s="40"/>
      <c r="H117" s="40"/>
      <c r="I117" s="32" t="s">
        <v>33</v>
      </c>
      <c r="J117" s="36" t="str">
        <f>E24</f>
        <v>ING. LUBOŠ BRANDEIS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122</v>
      </c>
      <c r="D119" s="194" t="s">
        <v>60</v>
      </c>
      <c r="E119" s="194" t="s">
        <v>56</v>
      </c>
      <c r="F119" s="194" t="s">
        <v>57</v>
      </c>
      <c r="G119" s="194" t="s">
        <v>123</v>
      </c>
      <c r="H119" s="194" t="s">
        <v>124</v>
      </c>
      <c r="I119" s="194" t="s">
        <v>125</v>
      </c>
      <c r="J119" s="194" t="s">
        <v>108</v>
      </c>
      <c r="K119" s="195" t="s">
        <v>126</v>
      </c>
      <c r="L119" s="196"/>
      <c r="M119" s="100" t="s">
        <v>1</v>
      </c>
      <c r="N119" s="101" t="s">
        <v>39</v>
      </c>
      <c r="O119" s="101" t="s">
        <v>127</v>
      </c>
      <c r="P119" s="101" t="s">
        <v>128</v>
      </c>
      <c r="Q119" s="101" t="s">
        <v>129</v>
      </c>
      <c r="R119" s="101" t="s">
        <v>130</v>
      </c>
      <c r="S119" s="101" t="s">
        <v>131</v>
      </c>
      <c r="T119" s="102" t="s">
        <v>132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133</v>
      </c>
      <c r="D120" s="40"/>
      <c r="E120" s="40"/>
      <c r="F120" s="40"/>
      <c r="G120" s="40"/>
      <c r="H120" s="40"/>
      <c r="I120" s="40"/>
      <c r="J120" s="197">
        <f>BK120</f>
        <v>0</v>
      </c>
      <c r="K120" s="40"/>
      <c r="L120" s="44"/>
      <c r="M120" s="103"/>
      <c r="N120" s="198"/>
      <c r="O120" s="104"/>
      <c r="P120" s="199">
        <f>P121</f>
        <v>0</v>
      </c>
      <c r="Q120" s="104"/>
      <c r="R120" s="199">
        <f>R121</f>
        <v>0</v>
      </c>
      <c r="S120" s="104"/>
      <c r="T120" s="200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74</v>
      </c>
      <c r="AU120" s="17" t="s">
        <v>110</v>
      </c>
      <c r="BK120" s="201">
        <f>BK121</f>
        <v>0</v>
      </c>
    </row>
    <row r="121" s="12" customFormat="1" ht="25.92" customHeight="1">
      <c r="A121" s="12"/>
      <c r="B121" s="202"/>
      <c r="C121" s="203"/>
      <c r="D121" s="204" t="s">
        <v>74</v>
      </c>
      <c r="E121" s="205" t="s">
        <v>101</v>
      </c>
      <c r="F121" s="205" t="s">
        <v>1008</v>
      </c>
      <c r="G121" s="203"/>
      <c r="H121" s="203"/>
      <c r="I121" s="206"/>
      <c r="J121" s="207">
        <f>BK121</f>
        <v>0</v>
      </c>
      <c r="K121" s="203"/>
      <c r="L121" s="208"/>
      <c r="M121" s="209"/>
      <c r="N121" s="210"/>
      <c r="O121" s="210"/>
      <c r="P121" s="211">
        <f>P122+P124+P126</f>
        <v>0</v>
      </c>
      <c r="Q121" s="210"/>
      <c r="R121" s="211">
        <f>R122+R124+R126</f>
        <v>0</v>
      </c>
      <c r="S121" s="210"/>
      <c r="T121" s="212">
        <f>T122+T124+T126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164</v>
      </c>
      <c r="AT121" s="214" t="s">
        <v>74</v>
      </c>
      <c r="AU121" s="214" t="s">
        <v>75</v>
      </c>
      <c r="AY121" s="213" t="s">
        <v>136</v>
      </c>
      <c r="BK121" s="215">
        <f>BK122+BK124+BK126</f>
        <v>0</v>
      </c>
    </row>
    <row r="122" s="12" customFormat="1" ht="22.8" customHeight="1">
      <c r="A122" s="12"/>
      <c r="B122" s="202"/>
      <c r="C122" s="203"/>
      <c r="D122" s="204" t="s">
        <v>74</v>
      </c>
      <c r="E122" s="216" t="s">
        <v>1009</v>
      </c>
      <c r="F122" s="216" t="s">
        <v>1010</v>
      </c>
      <c r="G122" s="203"/>
      <c r="H122" s="203"/>
      <c r="I122" s="206"/>
      <c r="J122" s="217">
        <f>BK122</f>
        <v>0</v>
      </c>
      <c r="K122" s="203"/>
      <c r="L122" s="208"/>
      <c r="M122" s="209"/>
      <c r="N122" s="210"/>
      <c r="O122" s="210"/>
      <c r="P122" s="211">
        <f>P123</f>
        <v>0</v>
      </c>
      <c r="Q122" s="210"/>
      <c r="R122" s="211">
        <f>R123</f>
        <v>0</v>
      </c>
      <c r="S122" s="210"/>
      <c r="T122" s="212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164</v>
      </c>
      <c r="AT122" s="214" t="s">
        <v>74</v>
      </c>
      <c r="AU122" s="214" t="s">
        <v>83</v>
      </c>
      <c r="AY122" s="213" t="s">
        <v>136</v>
      </c>
      <c r="BK122" s="215">
        <f>BK123</f>
        <v>0</v>
      </c>
    </row>
    <row r="123" s="2" customFormat="1" ht="16.5" customHeight="1">
      <c r="A123" s="38"/>
      <c r="B123" s="39"/>
      <c r="C123" s="218" t="s">
        <v>83</v>
      </c>
      <c r="D123" s="218" t="s">
        <v>139</v>
      </c>
      <c r="E123" s="219" t="s">
        <v>1011</v>
      </c>
      <c r="F123" s="220" t="s">
        <v>1010</v>
      </c>
      <c r="G123" s="221" t="s">
        <v>171</v>
      </c>
      <c r="H123" s="222">
        <v>1</v>
      </c>
      <c r="I123" s="223"/>
      <c r="J123" s="224">
        <f>ROUND(I123*H123,2)</f>
        <v>0</v>
      </c>
      <c r="K123" s="220" t="s">
        <v>143</v>
      </c>
      <c r="L123" s="44"/>
      <c r="M123" s="225" t="s">
        <v>1</v>
      </c>
      <c r="N123" s="226" t="s">
        <v>41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1012</v>
      </c>
      <c r="AT123" s="229" t="s">
        <v>139</v>
      </c>
      <c r="AU123" s="229" t="s">
        <v>145</v>
      </c>
      <c r="AY123" s="17" t="s">
        <v>136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145</v>
      </c>
      <c r="BK123" s="230">
        <f>ROUND(I123*H123,2)</f>
        <v>0</v>
      </c>
      <c r="BL123" s="17" t="s">
        <v>1012</v>
      </c>
      <c r="BM123" s="229" t="s">
        <v>1013</v>
      </c>
    </row>
    <row r="124" s="12" customFormat="1" ht="22.8" customHeight="1">
      <c r="A124" s="12"/>
      <c r="B124" s="202"/>
      <c r="C124" s="203"/>
      <c r="D124" s="204" t="s">
        <v>74</v>
      </c>
      <c r="E124" s="216" t="s">
        <v>1014</v>
      </c>
      <c r="F124" s="216" t="s">
        <v>1015</v>
      </c>
      <c r="G124" s="203"/>
      <c r="H124" s="203"/>
      <c r="I124" s="206"/>
      <c r="J124" s="217">
        <f>BK124</f>
        <v>0</v>
      </c>
      <c r="K124" s="203"/>
      <c r="L124" s="208"/>
      <c r="M124" s="209"/>
      <c r="N124" s="210"/>
      <c r="O124" s="210"/>
      <c r="P124" s="211">
        <f>P125</f>
        <v>0</v>
      </c>
      <c r="Q124" s="210"/>
      <c r="R124" s="211">
        <f>R125</f>
        <v>0</v>
      </c>
      <c r="S124" s="210"/>
      <c r="T124" s="212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164</v>
      </c>
      <c r="AT124" s="214" t="s">
        <v>74</v>
      </c>
      <c r="AU124" s="214" t="s">
        <v>83</v>
      </c>
      <c r="AY124" s="213" t="s">
        <v>136</v>
      </c>
      <c r="BK124" s="215">
        <f>BK125</f>
        <v>0</v>
      </c>
    </row>
    <row r="125" s="2" customFormat="1" ht="16.5" customHeight="1">
      <c r="A125" s="38"/>
      <c r="B125" s="39"/>
      <c r="C125" s="218" t="s">
        <v>145</v>
      </c>
      <c r="D125" s="218" t="s">
        <v>139</v>
      </c>
      <c r="E125" s="219" t="s">
        <v>1016</v>
      </c>
      <c r="F125" s="220" t="s">
        <v>1015</v>
      </c>
      <c r="G125" s="221" t="s">
        <v>171</v>
      </c>
      <c r="H125" s="222">
        <v>1</v>
      </c>
      <c r="I125" s="223"/>
      <c r="J125" s="224">
        <f>ROUND(I125*H125,2)</f>
        <v>0</v>
      </c>
      <c r="K125" s="220" t="s">
        <v>143</v>
      </c>
      <c r="L125" s="44"/>
      <c r="M125" s="225" t="s">
        <v>1</v>
      </c>
      <c r="N125" s="226" t="s">
        <v>41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1012</v>
      </c>
      <c r="AT125" s="229" t="s">
        <v>139</v>
      </c>
      <c r="AU125" s="229" t="s">
        <v>145</v>
      </c>
      <c r="AY125" s="17" t="s">
        <v>136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145</v>
      </c>
      <c r="BK125" s="230">
        <f>ROUND(I125*H125,2)</f>
        <v>0</v>
      </c>
      <c r="BL125" s="17" t="s">
        <v>1012</v>
      </c>
      <c r="BM125" s="229" t="s">
        <v>1017</v>
      </c>
    </row>
    <row r="126" s="12" customFormat="1" ht="22.8" customHeight="1">
      <c r="A126" s="12"/>
      <c r="B126" s="202"/>
      <c r="C126" s="203"/>
      <c r="D126" s="204" t="s">
        <v>74</v>
      </c>
      <c r="E126" s="216" t="s">
        <v>1018</v>
      </c>
      <c r="F126" s="216" t="s">
        <v>1019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SUM(P127:P128)</f>
        <v>0</v>
      </c>
      <c r="Q126" s="210"/>
      <c r="R126" s="211">
        <f>SUM(R127:R128)</f>
        <v>0</v>
      </c>
      <c r="S126" s="210"/>
      <c r="T126" s="212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164</v>
      </c>
      <c r="AT126" s="214" t="s">
        <v>74</v>
      </c>
      <c r="AU126" s="214" t="s">
        <v>83</v>
      </c>
      <c r="AY126" s="213" t="s">
        <v>136</v>
      </c>
      <c r="BK126" s="215">
        <f>SUM(BK127:BK128)</f>
        <v>0</v>
      </c>
    </row>
    <row r="127" s="2" customFormat="1" ht="16.5" customHeight="1">
      <c r="A127" s="38"/>
      <c r="B127" s="39"/>
      <c r="C127" s="218" t="s">
        <v>137</v>
      </c>
      <c r="D127" s="218" t="s">
        <v>139</v>
      </c>
      <c r="E127" s="219" t="s">
        <v>1020</v>
      </c>
      <c r="F127" s="220" t="s">
        <v>1021</v>
      </c>
      <c r="G127" s="221" t="s">
        <v>171</v>
      </c>
      <c r="H127" s="222">
        <v>52</v>
      </c>
      <c r="I127" s="223"/>
      <c r="J127" s="224">
        <f>ROUND(I127*H127,2)</f>
        <v>0</v>
      </c>
      <c r="K127" s="220" t="s">
        <v>1</v>
      </c>
      <c r="L127" s="44"/>
      <c r="M127" s="225" t="s">
        <v>1</v>
      </c>
      <c r="N127" s="226" t="s">
        <v>41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1012</v>
      </c>
      <c r="AT127" s="229" t="s">
        <v>139</v>
      </c>
      <c r="AU127" s="229" t="s">
        <v>145</v>
      </c>
      <c r="AY127" s="17" t="s">
        <v>136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145</v>
      </c>
      <c r="BK127" s="230">
        <f>ROUND(I127*H127,2)</f>
        <v>0</v>
      </c>
      <c r="BL127" s="17" t="s">
        <v>1012</v>
      </c>
      <c r="BM127" s="229" t="s">
        <v>1022</v>
      </c>
    </row>
    <row r="128" s="14" customFormat="1">
      <c r="A128" s="14"/>
      <c r="B128" s="242"/>
      <c r="C128" s="243"/>
      <c r="D128" s="233" t="s">
        <v>147</v>
      </c>
      <c r="E128" s="244" t="s">
        <v>1</v>
      </c>
      <c r="F128" s="245" t="s">
        <v>590</v>
      </c>
      <c r="G128" s="243"/>
      <c r="H128" s="246">
        <v>52</v>
      </c>
      <c r="I128" s="247"/>
      <c r="J128" s="243"/>
      <c r="K128" s="243"/>
      <c r="L128" s="248"/>
      <c r="M128" s="278"/>
      <c r="N128" s="279"/>
      <c r="O128" s="279"/>
      <c r="P128" s="279"/>
      <c r="Q128" s="279"/>
      <c r="R128" s="279"/>
      <c r="S128" s="279"/>
      <c r="T128" s="280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2" t="s">
        <v>147</v>
      </c>
      <c r="AU128" s="252" t="s">
        <v>145</v>
      </c>
      <c r="AV128" s="14" t="s">
        <v>145</v>
      </c>
      <c r="AW128" s="14" t="s">
        <v>32</v>
      </c>
      <c r="AX128" s="14" t="s">
        <v>83</v>
      </c>
      <c r="AY128" s="252" t="s">
        <v>136</v>
      </c>
    </row>
    <row r="129" s="2" customFormat="1" ht="6.96" customHeight="1">
      <c r="A129" s="38"/>
      <c r="B129" s="66"/>
      <c r="C129" s="67"/>
      <c r="D129" s="67"/>
      <c r="E129" s="67"/>
      <c r="F129" s="67"/>
      <c r="G129" s="67"/>
      <c r="H129" s="67"/>
      <c r="I129" s="67"/>
      <c r="J129" s="67"/>
      <c r="K129" s="67"/>
      <c r="L129" s="44"/>
      <c r="M129" s="38"/>
      <c r="O129" s="38"/>
      <c r="P129" s="38"/>
      <c r="Q129" s="38"/>
      <c r="R129" s="38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</sheetData>
  <sheetProtection sheet="1" autoFilter="0" formatColumns="0" formatRows="0" objects="1" scenarios="1" spinCount="100000" saltValue="7b5aiYCt0mgJRdm5pj0+Ygxp+JcvKQ2egihGR/KJ0my9fg3sP1teKKZrLDHpDweAMRmXc0251yar2pH3g8hiOA==" hashValue="N48EFrf75Hspq8FzdBSMek4ZHcUAY4qlZy2FH2WhCYj9/pDfSWN3g3aAyEBB0carZJqyEklnnn5H3hGlgrsR3A==" algorithmName="SHA-512" password="CC35"/>
  <autoFilter ref="C119:K12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Lucia Iványiová</dc:creator>
  <cp:lastModifiedBy>Lucia Iványiová</cp:lastModifiedBy>
  <dcterms:created xsi:type="dcterms:W3CDTF">2024-07-23T17:33:42Z</dcterms:created>
  <dcterms:modified xsi:type="dcterms:W3CDTF">2024-07-23T17:33:55Z</dcterms:modified>
</cp:coreProperties>
</file>